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8_{E1CD029E-D1FA-4F84-A17C-E0F5B23286B9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Yurt Dışı Fuar Katılım Bütçesi" sheetId="1" r:id="rId1"/>
    <sheet name="Yurt İçi Fuar Katılım Bütçesi" sheetId="2" r:id="rId2"/>
  </sheets>
  <definedNames>
    <definedName name="_xlnm.Print_Area" localSheetId="0">'Yurt Dışı Fuar Katılım Bütçesi'!$A$2:$I$97</definedName>
    <definedName name="_xlnm.Print_Area" localSheetId="1">'Yurt İçi Fuar Katılım Bütçesi'!$A$1:$K$124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9" i="2" l="1"/>
  <c r="H95" i="2"/>
  <c r="H94" i="2"/>
  <c r="H93" i="2"/>
  <c r="H92" i="2"/>
  <c r="H91" i="2"/>
  <c r="H90" i="2"/>
  <c r="C89" i="2"/>
  <c r="I107" i="2"/>
  <c r="I105" i="2"/>
  <c r="I102" i="2"/>
  <c r="I103" i="2"/>
  <c r="I101" i="2"/>
  <c r="I100" i="2"/>
  <c r="I121" i="2"/>
  <c r="E121" i="2"/>
  <c r="C9" i="2"/>
  <c r="F13" i="2" l="1"/>
  <c r="D6" i="2"/>
  <c r="D5" i="2"/>
  <c r="C7" i="2"/>
  <c r="D7" i="2" s="1"/>
  <c r="C4" i="2"/>
  <c r="D4" i="2"/>
  <c r="D3" i="2"/>
  <c r="D2" i="2"/>
  <c r="I18" i="2"/>
  <c r="E120" i="2"/>
  <c r="E119" i="2"/>
  <c r="E117" i="2"/>
  <c r="E116" i="2"/>
  <c r="E115" i="2"/>
  <c r="I120" i="2"/>
  <c r="I119" i="2"/>
  <c r="I117" i="2"/>
  <c r="I116" i="2"/>
  <c r="I115" i="2"/>
  <c r="I37" i="2"/>
  <c r="I36" i="2"/>
  <c r="I35" i="2"/>
  <c r="I34" i="2"/>
  <c r="I32" i="2"/>
  <c r="I31" i="2"/>
  <c r="I30" i="2"/>
  <c r="I29" i="2"/>
  <c r="G122" i="2"/>
  <c r="I114" i="2"/>
  <c r="I122" i="2" s="1"/>
  <c r="I112" i="2"/>
  <c r="I98" i="2"/>
  <c r="I97" i="2"/>
  <c r="I96" i="2"/>
  <c r="I83" i="2"/>
  <c r="I82" i="2"/>
  <c r="I81" i="2" s="1"/>
  <c r="I78" i="2"/>
  <c r="I77" i="2"/>
  <c r="I76" i="2"/>
  <c r="I75" i="2"/>
  <c r="I71" i="2"/>
  <c r="I70" i="2" s="1"/>
  <c r="I68" i="2"/>
  <c r="I67" i="2"/>
  <c r="I66" i="2"/>
  <c r="G61" i="2"/>
  <c r="G62" i="2" s="1"/>
  <c r="E52" i="2"/>
  <c r="I52" i="2" s="1"/>
  <c r="E51" i="2"/>
  <c r="I51" i="2" s="1"/>
  <c r="E50" i="2"/>
  <c r="I50" i="2" s="1"/>
  <c r="E49" i="2"/>
  <c r="I49" i="2" s="1"/>
  <c r="E47" i="2"/>
  <c r="I47" i="2" s="1"/>
  <c r="E46" i="2"/>
  <c r="I46" i="2" s="1"/>
  <c r="E45" i="2"/>
  <c r="I45" i="2" s="1"/>
  <c r="E44" i="2"/>
  <c r="I44" i="2" s="1"/>
  <c r="E42" i="2"/>
  <c r="I42" i="2" s="1"/>
  <c r="E41" i="2"/>
  <c r="I41" i="2" s="1"/>
  <c r="E40" i="2"/>
  <c r="I40" i="2" s="1"/>
  <c r="E39" i="2"/>
  <c r="I39" i="2" s="1"/>
  <c r="D25" i="2"/>
  <c r="C25" i="2"/>
  <c r="E21" i="2"/>
  <c r="I21" i="2" s="1"/>
  <c r="E17" i="2"/>
  <c r="E19" i="2" s="1"/>
  <c r="I19" i="2" s="1"/>
  <c r="I97" i="1"/>
  <c r="I96" i="1"/>
  <c r="G95" i="1"/>
  <c r="I95" i="1"/>
  <c r="I93" i="1"/>
  <c r="G93" i="1"/>
  <c r="H91" i="1"/>
  <c r="G91" i="1"/>
  <c r="I91" i="1" s="1"/>
  <c r="H90" i="1"/>
  <c r="G90" i="1"/>
  <c r="I90" i="1" s="1"/>
  <c r="H88" i="1"/>
  <c r="G88" i="1"/>
  <c r="I88" i="1" s="1"/>
  <c r="H87" i="1"/>
  <c r="G87" i="1"/>
  <c r="I86" i="1"/>
  <c r="H86" i="1"/>
  <c r="G86" i="1"/>
  <c r="I82" i="1"/>
  <c r="I80" i="1"/>
  <c r="I78" i="1"/>
  <c r="I77" i="1"/>
  <c r="I76" i="1"/>
  <c r="I75" i="1"/>
  <c r="I54" i="1"/>
  <c r="I53" i="1"/>
  <c r="I52" i="1"/>
  <c r="I57" i="1"/>
  <c r="I56" i="1" s="1"/>
  <c r="I69" i="1"/>
  <c r="I68" i="1"/>
  <c r="I67" i="1" s="1"/>
  <c r="I64" i="1"/>
  <c r="I63" i="1"/>
  <c r="I62" i="1"/>
  <c r="I61" i="1"/>
  <c r="H46" i="1"/>
  <c r="I46" i="1" s="1"/>
  <c r="H45" i="1"/>
  <c r="I45" i="1" s="1"/>
  <c r="H44" i="1"/>
  <c r="I44" i="1" s="1"/>
  <c r="H47" i="1"/>
  <c r="G47" i="1"/>
  <c r="I47" i="1" s="1"/>
  <c r="H43" i="1"/>
  <c r="I43" i="1" s="1"/>
  <c r="H42" i="1"/>
  <c r="I42" i="1" s="1"/>
  <c r="E38" i="1"/>
  <c r="G38" i="1" s="1"/>
  <c r="E37" i="1"/>
  <c r="G37" i="1" s="1"/>
  <c r="E36" i="1"/>
  <c r="G36" i="1" s="1"/>
  <c r="E35" i="1"/>
  <c r="E30" i="1"/>
  <c r="E31" i="1"/>
  <c r="G31" i="1" s="1"/>
  <c r="E32" i="1"/>
  <c r="G32" i="1" s="1"/>
  <c r="E33" i="1"/>
  <c r="E25" i="1"/>
  <c r="G25" i="1" s="1"/>
  <c r="H38" i="1"/>
  <c r="H37" i="1"/>
  <c r="H36" i="1"/>
  <c r="H35" i="1"/>
  <c r="H33" i="1"/>
  <c r="G33" i="1"/>
  <c r="H32" i="1"/>
  <c r="H31" i="1"/>
  <c r="H30" i="1"/>
  <c r="H28" i="1"/>
  <c r="H27" i="1"/>
  <c r="H26" i="1"/>
  <c r="H25" i="1"/>
  <c r="E28" i="1"/>
  <c r="G28" i="1" s="1"/>
  <c r="I28" i="1" s="1"/>
  <c r="E27" i="1"/>
  <c r="G27" i="1" s="1"/>
  <c r="I27" i="1" s="1"/>
  <c r="E26" i="1"/>
  <c r="G26" i="1" s="1"/>
  <c r="I26" i="1" s="1"/>
  <c r="H23" i="1"/>
  <c r="H22" i="1"/>
  <c r="H21" i="1"/>
  <c r="H20" i="1"/>
  <c r="G23" i="1"/>
  <c r="I23" i="1" s="1"/>
  <c r="G22" i="1"/>
  <c r="I22" i="1" s="1"/>
  <c r="G21" i="1"/>
  <c r="I21" i="1" s="1"/>
  <c r="G20" i="1"/>
  <c r="I20" i="1" s="1"/>
  <c r="G18" i="1"/>
  <c r="G16" i="1"/>
  <c r="G15" i="1"/>
  <c r="G17" i="1"/>
  <c r="G4" i="1"/>
  <c r="I4" i="1" s="1"/>
  <c r="H18" i="1"/>
  <c r="H17" i="1"/>
  <c r="H16" i="1"/>
  <c r="H15" i="1"/>
  <c r="H7" i="1"/>
  <c r="H5" i="1"/>
  <c r="H4" i="1"/>
  <c r="E7" i="1"/>
  <c r="G7" i="1" s="1"/>
  <c r="I109" i="2" l="1"/>
  <c r="I65" i="2"/>
  <c r="I74" i="2"/>
  <c r="C10" i="2"/>
  <c r="E25" i="2"/>
  <c r="I25" i="2" s="1"/>
  <c r="I17" i="2"/>
  <c r="I23" i="2" s="1"/>
  <c r="G33" i="2"/>
  <c r="G43" i="2"/>
  <c r="I43" i="2"/>
  <c r="I48" i="2"/>
  <c r="G48" i="2"/>
  <c r="G23" i="2"/>
  <c r="I38" i="2"/>
  <c r="G38" i="2"/>
  <c r="I28" i="2"/>
  <c r="I86" i="2"/>
  <c r="I33" i="2"/>
  <c r="I61" i="2"/>
  <c r="I62" i="2" s="1"/>
  <c r="I87" i="1"/>
  <c r="I7" i="1"/>
  <c r="I60" i="1"/>
  <c r="I83" i="1"/>
  <c r="I51" i="1"/>
  <c r="I16" i="1"/>
  <c r="I33" i="1"/>
  <c r="I32" i="1"/>
  <c r="I48" i="1"/>
  <c r="G48" i="1"/>
  <c r="I31" i="1"/>
  <c r="I37" i="1"/>
  <c r="I25" i="1"/>
  <c r="I24" i="1" s="1"/>
  <c r="I38" i="1"/>
  <c r="I15" i="1"/>
  <c r="I17" i="1"/>
  <c r="I18" i="1"/>
  <c r="I36" i="1"/>
  <c r="I19" i="1"/>
  <c r="G24" i="1"/>
  <c r="G19" i="1"/>
  <c r="G14" i="1"/>
  <c r="D11" i="1"/>
  <c r="C11" i="1"/>
  <c r="E3" i="1"/>
  <c r="G3" i="1" s="1"/>
  <c r="I3" i="1" s="1"/>
  <c r="E9" i="2" l="1"/>
  <c r="G9" i="2"/>
  <c r="E10" i="2"/>
  <c r="G10" i="2" s="1"/>
  <c r="G53" i="2"/>
  <c r="G124" i="2" s="1"/>
  <c r="I53" i="2"/>
  <c r="I72" i="1"/>
  <c r="I14" i="1"/>
  <c r="E11" i="1"/>
  <c r="G11" i="1" s="1"/>
  <c r="I11" i="1" s="1"/>
  <c r="E5" i="1"/>
  <c r="G5" i="1" s="1"/>
  <c r="G35" i="1"/>
  <c r="G30" i="1"/>
  <c r="G29" i="1" s="1"/>
  <c r="F12" i="2" l="1"/>
  <c r="G9" i="1"/>
  <c r="I5" i="1"/>
  <c r="I9" i="1" s="1"/>
  <c r="I30" i="1"/>
  <c r="I29" i="1" s="1"/>
  <c r="I35" i="1"/>
  <c r="I34" i="1" s="1"/>
  <c r="G34" i="1"/>
  <c r="G39" i="1" s="1"/>
  <c r="I39" i="1" l="1"/>
  <c r="I124" i="2"/>
  <c r="K53" i="2" s="1"/>
  <c r="H8" i="2"/>
  <c r="H10" i="2" s="1"/>
  <c r="K25" i="2" l="1"/>
  <c r="K124" i="2"/>
  <c r="K62" i="2"/>
  <c r="K86" i="2"/>
  <c r="K122" i="2"/>
  <c r="I8" i="2"/>
  <c r="I13" i="2" s="1"/>
  <c r="K109" i="2"/>
  <c r="K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7" authorId="0" shapeId="0" xr:uid="{6AACB4A0-1D1F-4E9A-A137-476FDF521599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Toplam İhtiyacınız</t>
        </r>
      </text>
    </comment>
    <comment ref="D7" authorId="0" shapeId="0" xr:uid="{C5935A8E-816E-4201-A7C8-6D1240529C9F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Organizatörün verdiği bedelsiz KW</t>
        </r>
      </text>
    </comment>
    <comment ref="E7" authorId="0" shapeId="0" xr:uid="{5BDB2E81-4D18-46C8-A0E5-5F791E01E073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Ekstra Satınalmanız gereken KW</t>
        </r>
      </text>
    </comment>
    <comment ref="F7" authorId="0" shapeId="0" xr:uid="{02C1E7EB-1D8A-4F35-8B90-ED3E42641FEA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7 günlük elektrik KW bedeli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21" authorId="0" shapeId="0" xr:uid="{A960CB80-E508-489C-BD43-CBF998DEA7D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Toplam İhtiyacınız</t>
        </r>
      </text>
    </comment>
    <comment ref="D21" authorId="0" shapeId="0" xr:uid="{66034E5D-5742-445B-9822-41EF04B7638C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Organizatörün verdiği bedelsiz KW</t>
        </r>
      </text>
    </comment>
    <comment ref="E21" authorId="0" shapeId="0" xr:uid="{41AD00A4-2618-4833-8C7C-5B2AD2839347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Ekstra Satınalmanız gereken KW</t>
        </r>
      </text>
    </comment>
    <comment ref="F21" authorId="0" shapeId="0" xr:uid="{132FF96F-9309-4676-8A5B-479C2D22BCA8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7 günlük elektrik KW bedeli</t>
        </r>
      </text>
    </comment>
  </commentList>
</comments>
</file>

<file path=xl/sharedStrings.xml><?xml version="1.0" encoding="utf-8"?>
<sst xmlns="http://schemas.openxmlformats.org/spreadsheetml/2006/main" count="246" uniqueCount="118">
  <si>
    <t>Kur</t>
  </si>
  <si>
    <t>m</t>
  </si>
  <si>
    <t>Toplam Alan Kirası €</t>
  </si>
  <si>
    <t>Toplam Alan Kirası TL</t>
  </si>
  <si>
    <t>Alan bedeli</t>
  </si>
  <si>
    <t>Stand Bedeli</t>
  </si>
  <si>
    <t>Konaklama</t>
  </si>
  <si>
    <t>Fuar Öncesi Pazarlama</t>
  </si>
  <si>
    <t>Fuarda Pazarlama</t>
  </si>
  <si>
    <t>Broşür</t>
  </si>
  <si>
    <t>Yeni Katalog</t>
  </si>
  <si>
    <t>Yeni Kartvizit</t>
  </si>
  <si>
    <t>Fuar Çantası</t>
  </si>
  <si>
    <t>Spnosorluk</t>
  </si>
  <si>
    <t>Davetiye Postalaması</t>
  </si>
  <si>
    <t>Sosyal Medya Reklam</t>
  </si>
  <si>
    <t>Fuar Alanında Operasyon</t>
  </si>
  <si>
    <t>Fuar Standında Catering &amp; İkramlar</t>
  </si>
  <si>
    <t>Fuar Standında Kokteyl</t>
  </si>
  <si>
    <t>Dijital Reklam</t>
  </si>
  <si>
    <t>Temizlik Bedeli</t>
  </si>
  <si>
    <r>
      <t>Kayıt Bedeli (m</t>
    </r>
    <r>
      <rPr>
        <sz val="11"/>
        <color theme="1"/>
        <rFont val="Arial Tur"/>
        <charset val="162"/>
      </rPr>
      <t>²</t>
    </r>
    <r>
      <rPr>
        <sz val="11"/>
        <color theme="1"/>
        <rFont val="Calibri"/>
        <family val="2"/>
      </rPr>
      <t xml:space="preserve"> den bağımsız sabit bedel)</t>
    </r>
  </si>
  <si>
    <t>Elektrik Bedeli</t>
  </si>
  <si>
    <t>Fuar Katılım Bedeli</t>
  </si>
  <si>
    <t>FS 01</t>
  </si>
  <si>
    <t>Birim Fiyat</t>
  </si>
  <si>
    <t>SS 01</t>
  </si>
  <si>
    <t>PG</t>
  </si>
  <si>
    <t>PG 01</t>
  </si>
  <si>
    <t>PG 02</t>
  </si>
  <si>
    <t>PG 03</t>
  </si>
  <si>
    <t>PG 04</t>
  </si>
  <si>
    <t>Akşam Yemek</t>
  </si>
  <si>
    <t>Fuarda Yemek</t>
  </si>
  <si>
    <t>PG 05</t>
  </si>
  <si>
    <t>Şehirler Arası Seyahat</t>
  </si>
  <si>
    <t>Şehir İçi Ulaşım</t>
  </si>
  <si>
    <t>Özlem</t>
  </si>
  <si>
    <t>Ahmet  Uçak</t>
  </si>
  <si>
    <t>Mehmet    Uçak</t>
  </si>
  <si>
    <t>Özlem  Uçak</t>
  </si>
  <si>
    <t>Arzu   Uçak</t>
  </si>
  <si>
    <t>Ahmet</t>
  </si>
  <si>
    <t>Mehmet</t>
  </si>
  <si>
    <t>Arzu</t>
  </si>
  <si>
    <t>Toplam Personel Gideri</t>
  </si>
  <si>
    <t>Toplam Fuar Katılım Gideri</t>
  </si>
  <si>
    <t>FS</t>
  </si>
  <si>
    <t>FS 02</t>
  </si>
  <si>
    <t>FS 03</t>
  </si>
  <si>
    <t>FS 04</t>
  </si>
  <si>
    <r>
      <t>m</t>
    </r>
    <r>
      <rPr>
        <b/>
        <sz val="11"/>
        <color theme="1"/>
        <rFont val="Arial Tur"/>
        <charset val="162"/>
      </rPr>
      <t>²</t>
    </r>
  </si>
  <si>
    <r>
      <t>Fuar Lojistik Hizmetleri m</t>
    </r>
    <r>
      <rPr>
        <sz val="11"/>
        <color theme="1"/>
        <rFont val="Arial Tur"/>
        <charset val="162"/>
      </rPr>
      <t>³</t>
    </r>
    <r>
      <rPr>
        <sz val="11"/>
        <color theme="1"/>
        <rFont val="Calibri"/>
        <family val="2"/>
      </rPr>
      <t>/ €</t>
    </r>
  </si>
  <si>
    <t>Nakliye Fabrika Fuar Alanı Nakliye</t>
  </si>
  <si>
    <t>Fuar Alanında Salona Taşıma Hizmeti</t>
  </si>
  <si>
    <t xml:space="preserve">Fuar Alanında Vinç Hizmetleri </t>
  </si>
  <si>
    <t>Ürün Hazırlama Gideri</t>
  </si>
  <si>
    <t>Ürün Kolileme Gideri</t>
  </si>
  <si>
    <t>Ürün Nakliye ve Fuar Lojistik Hizmetleri</t>
  </si>
  <si>
    <t>Toplam Ürün Nakliye ve Fuar Lojistik Hizmetleri Gideri</t>
  </si>
  <si>
    <t>FL</t>
  </si>
  <si>
    <t>FL 01</t>
  </si>
  <si>
    <t>FL 02</t>
  </si>
  <si>
    <t>FL 03</t>
  </si>
  <si>
    <t>FL 04</t>
  </si>
  <si>
    <t>FL 05</t>
  </si>
  <si>
    <t>FL 06</t>
  </si>
  <si>
    <t>Facebook Ziyaretçi Reklam Kampanyası 1</t>
  </si>
  <si>
    <t>Facebook Ziyaretçi Reklam Kampanyası 2</t>
  </si>
  <si>
    <t>Instagram Ziyaretçi Reklam Kampanyası 1</t>
  </si>
  <si>
    <t>Instagram Ziyaretçi Reklam Kampanyası 2</t>
  </si>
  <si>
    <t>Google Adwords</t>
  </si>
  <si>
    <t>Google Remarketing</t>
  </si>
  <si>
    <t>Sosyal Medya İçerik Paylaşımı</t>
  </si>
  <si>
    <t>Sosyal Medya Ajansı İçerik Paylaşımı</t>
  </si>
  <si>
    <t>Davetiye Tasarımı Baskısı</t>
  </si>
  <si>
    <t>Zarf Tasarımı Baskısı</t>
  </si>
  <si>
    <t>Fuar Katalogou Reklam Sayfası</t>
  </si>
  <si>
    <t>Davetiye Çalışması</t>
  </si>
  <si>
    <t>Fuarda Pazarlama Giderleri</t>
  </si>
  <si>
    <t>Fuarda Misafirler Akşam Yemeği</t>
  </si>
  <si>
    <t>Hostes Ajans</t>
  </si>
  <si>
    <t>Ünlü Ajans</t>
  </si>
  <si>
    <t>Adet</t>
  </si>
  <si>
    <t>Maliyet</t>
  </si>
  <si>
    <t>Fuar İstatistikleri</t>
  </si>
  <si>
    <t>Beklenen Tekil Ziyaretçi</t>
  </si>
  <si>
    <t xml:space="preserve">Yerli </t>
  </si>
  <si>
    <t>Yabancı</t>
  </si>
  <si>
    <r>
      <t>Fuar Toplam Net m</t>
    </r>
    <r>
      <rPr>
        <sz val="11"/>
        <color theme="8"/>
        <rFont val="Arial Tur"/>
        <charset val="162"/>
      </rPr>
      <t>²</t>
    </r>
  </si>
  <si>
    <t>Fuar Ziyaretçi Yoğunluğu</t>
  </si>
  <si>
    <t>Beklenen Ziyaretçi</t>
  </si>
  <si>
    <t>Standımız m²</t>
  </si>
  <si>
    <t>Fuarın</t>
  </si>
  <si>
    <t>Hedeflenen Ziyaretçi</t>
  </si>
  <si>
    <t>Yer + Stand + Operasyon + Fuarda Pazarlama</t>
  </si>
  <si>
    <t>Tam Bütçe</t>
  </si>
  <si>
    <t>FÖP 01</t>
  </si>
  <si>
    <t>FÖP 02</t>
  </si>
  <si>
    <t>FÖP 03</t>
  </si>
  <si>
    <t>FÖP 04</t>
  </si>
  <si>
    <t>FÖP 05</t>
  </si>
  <si>
    <t>FÖP 06</t>
  </si>
  <si>
    <t>FÖP 07</t>
  </si>
  <si>
    <t>FÖP 08</t>
  </si>
  <si>
    <t>Gösteri Elemanı (Robot, Palyaço)</t>
  </si>
  <si>
    <t>Promosyon Kalem</t>
  </si>
  <si>
    <t>Promosyon Defter</t>
  </si>
  <si>
    <t>Promosyon Flash Disk</t>
  </si>
  <si>
    <t>Promosyon PowerBank</t>
  </si>
  <si>
    <t>Numune Dağıtım Bedeli</t>
  </si>
  <si>
    <t>Tadım Paneli</t>
  </si>
  <si>
    <t>Personel 1</t>
  </si>
  <si>
    <t>Personel 2</t>
  </si>
  <si>
    <t>Personel 3</t>
  </si>
  <si>
    <t>Personel 4</t>
  </si>
  <si>
    <t>Personel 5</t>
  </si>
  <si>
    <t>Personel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</si>
</sst>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#,##0\ \m"/>
    <numFmt numFmtId="165" formatCode="#,##0\ \m\²"/>
    <numFmt numFmtId="166" formatCode="#,##0.00\ [$€-1]"/>
    <numFmt numFmtId="167" formatCode="#,##0.0000\ &quot;₺&quot;"/>
    <numFmt numFmtId="168" formatCode="#,##0.00\ &quot;₺&quot;"/>
    <numFmt numFmtId="169" formatCode="#,##0\ \K\W"/>
    <numFmt numFmtId="170" formatCode="#,##0\ &quot;Kişi&quot;"/>
    <numFmt numFmtId="171" formatCode="#,##0\ &quot;Gün&quot;"/>
    <numFmt numFmtId="172" formatCode="#,##0.00\ &quot;€ /m³&quot;"/>
    <numFmt numFmtId="173" formatCode="#,##0.00\ &quot;m³&quot;"/>
    <numFmt numFmtId="174" formatCode="#,##0\ &quot;₺&quot;"/>
    <numFmt numFmtId="175" formatCode="#,##0\ &quot;Adet&quot;"/>
    <numFmt numFmtId="176" formatCode="#,##0\ &quot;Gece&quot;"/>
    <numFmt numFmtId="177" formatCode="#,##0\ &quot;Personel&quot;"/>
    <numFmt numFmtId="178" formatCode="#,##0\ &quot;Saat&quot;"/>
    <numFmt numFmtId="179" formatCode="&quot;Saatte&quot;\ #,##0\ &quot;Kişi&quot;"/>
    <numFmt numFmtId="180" formatCode="#,##0\ &quot;Misafire Yemek&quot;"/>
    <numFmt numFmtId="181" formatCode="#,##0\ &quot;Mesai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 Tur"/>
      <charset val="16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i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8"/>
      <name val="Arial Tur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7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4" fillId="0" borderId="0" xfId="0" applyFont="1"/>
    <xf numFmtId="0" fontId="3" fillId="0" borderId="0" xfId="0" applyFont="1"/>
    <xf numFmtId="169" fontId="0" fillId="0" borderId="0" xfId="0" applyNumberFormat="1"/>
    <xf numFmtId="0" fontId="0" fillId="5" borderId="0" xfId="0" applyFill="1"/>
    <xf numFmtId="0" fontId="4" fillId="5" borderId="0" xfId="0" applyFont="1" applyFill="1"/>
    <xf numFmtId="0" fontId="0" fillId="0" borderId="0" xfId="0" applyAlignment="1">
      <alignment horizontal="left" indent="1"/>
    </xf>
    <xf numFmtId="0" fontId="11" fillId="0" borderId="0" xfId="0" applyFont="1" applyAlignment="1">
      <alignment horizontal="left" indent="1"/>
    </xf>
    <xf numFmtId="170" fontId="0" fillId="0" borderId="0" xfId="0" applyNumberFormat="1"/>
    <xf numFmtId="171" fontId="0" fillId="0" borderId="0" xfId="0" applyNumberFormat="1"/>
    <xf numFmtId="166" fontId="4" fillId="0" borderId="0" xfId="0" applyNumberFormat="1" applyFont="1"/>
    <xf numFmtId="168" fontId="4" fillId="0" borderId="0" xfId="0" applyNumberFormat="1" applyFont="1"/>
    <xf numFmtId="0" fontId="0" fillId="0" borderId="4" xfId="0" applyBorder="1"/>
    <xf numFmtId="168" fontId="0" fillId="0" borderId="5" xfId="0" applyNumberFormat="1" applyBorder="1"/>
    <xf numFmtId="0" fontId="0" fillId="0" borderId="6" xfId="0" applyBorder="1"/>
    <xf numFmtId="0" fontId="11" fillId="0" borderId="7" xfId="0" applyFont="1" applyBorder="1" applyAlignment="1">
      <alignment horizontal="left" indent="1"/>
    </xf>
    <xf numFmtId="0" fontId="0" fillId="0" borderId="7" xfId="0" applyBorder="1"/>
    <xf numFmtId="170" fontId="0" fillId="0" borderId="7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8" fontId="0" fillId="0" borderId="8" xfId="0" applyNumberFormat="1" applyBorder="1"/>
    <xf numFmtId="0" fontId="4" fillId="0" borderId="9" xfId="0" applyFont="1" applyBorder="1"/>
    <xf numFmtId="0" fontId="4" fillId="0" borderId="10" xfId="0" applyFont="1" applyBorder="1"/>
    <xf numFmtId="166" fontId="4" fillId="0" borderId="10" xfId="0" applyNumberFormat="1" applyFont="1" applyBorder="1"/>
    <xf numFmtId="168" fontId="4" fillId="0" borderId="11" xfId="0" applyNumberFormat="1" applyFont="1" applyBorder="1"/>
    <xf numFmtId="171" fontId="0" fillId="0" borderId="7" xfId="0" applyNumberFormat="1" applyBorder="1"/>
    <xf numFmtId="0" fontId="0" fillId="0" borderId="1" xfId="0" applyBorder="1"/>
    <xf numFmtId="0" fontId="0" fillId="0" borderId="2" xfId="0" applyBorder="1"/>
    <xf numFmtId="166" fontId="0" fillId="0" borderId="2" xfId="0" applyNumberFormat="1" applyBorder="1"/>
    <xf numFmtId="166" fontId="4" fillId="5" borderId="0" xfId="0" applyNumberFormat="1" applyFont="1" applyFill="1"/>
    <xf numFmtId="168" fontId="4" fillId="5" borderId="0" xfId="0" applyNumberFormat="1" applyFont="1" applyFill="1"/>
    <xf numFmtId="0" fontId="4" fillId="3" borderId="0" xfId="0" applyFont="1" applyFill="1"/>
    <xf numFmtId="166" fontId="4" fillId="3" borderId="0" xfId="0" applyNumberFormat="1" applyFont="1" applyFill="1"/>
    <xf numFmtId="168" fontId="4" fillId="3" borderId="0" xfId="0" applyNumberFormat="1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8" fontId="4" fillId="4" borderId="0" xfId="0" applyNumberFormat="1" applyFont="1" applyFill="1"/>
    <xf numFmtId="167" fontId="2" fillId="4" borderId="0" xfId="0" applyNumberFormat="1" applyFont="1" applyFill="1"/>
    <xf numFmtId="0" fontId="4" fillId="3" borderId="0" xfId="0" applyFont="1" applyFill="1" applyAlignment="1">
      <alignment horizontal="center" wrapText="1"/>
    </xf>
    <xf numFmtId="164" fontId="4" fillId="0" borderId="10" xfId="0" applyNumberFormat="1" applyFont="1" applyBorder="1"/>
    <xf numFmtId="165" fontId="4" fillId="0" borderId="10" xfId="0" applyNumberFormat="1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0" fontId="0" fillId="0" borderId="8" xfId="0" applyBorder="1"/>
    <xf numFmtId="0" fontId="2" fillId="0" borderId="2" xfId="0" applyFont="1" applyBorder="1" applyAlignment="1">
      <alignment horizontal="left" indent="1"/>
    </xf>
    <xf numFmtId="167" fontId="0" fillId="0" borderId="2" xfId="0" applyNumberFormat="1" applyBorder="1"/>
    <xf numFmtId="168" fontId="0" fillId="0" borderId="3" xfId="0" applyNumberFormat="1" applyBorder="1"/>
    <xf numFmtId="173" fontId="0" fillId="0" borderId="7" xfId="0" applyNumberFormat="1" applyBorder="1"/>
    <xf numFmtId="172" fontId="0" fillId="0" borderId="7" xfId="0" applyNumberFormat="1" applyBorder="1"/>
    <xf numFmtId="0" fontId="0" fillId="6" borderId="1" xfId="0" applyFill="1" applyBorder="1"/>
    <xf numFmtId="0" fontId="4" fillId="6" borderId="2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4" fillId="6" borderId="12" xfId="0" applyFont="1" applyFill="1" applyBorder="1"/>
    <xf numFmtId="0" fontId="4" fillId="6" borderId="13" xfId="0" applyFont="1" applyFill="1" applyBorder="1"/>
    <xf numFmtId="166" fontId="4" fillId="6" borderId="13" xfId="0" applyNumberFormat="1" applyFont="1" applyFill="1" applyBorder="1"/>
    <xf numFmtId="168" fontId="4" fillId="6" borderId="14" xfId="0" applyNumberFormat="1" applyFont="1" applyFill="1" applyBorder="1"/>
    <xf numFmtId="174" fontId="0" fillId="0" borderId="0" xfId="0" applyNumberFormat="1"/>
    <xf numFmtId="0" fontId="0" fillId="7" borderId="12" xfId="0" applyFill="1" applyBorder="1"/>
    <xf numFmtId="0" fontId="4" fillId="7" borderId="13" xfId="0" applyFont="1" applyFill="1" applyBorder="1"/>
    <xf numFmtId="174" fontId="0" fillId="0" borderId="5" xfId="0" applyNumberFormat="1" applyBorder="1"/>
    <xf numFmtId="0" fontId="0" fillId="0" borderId="7" xfId="0" applyBorder="1" applyAlignment="1">
      <alignment horizontal="left" indent="1"/>
    </xf>
    <xf numFmtId="174" fontId="0" fillId="0" borderId="7" xfId="0" applyNumberFormat="1" applyBorder="1"/>
    <xf numFmtId="174" fontId="0" fillId="0" borderId="8" xfId="0" applyNumberFormat="1" applyBorder="1"/>
    <xf numFmtId="0" fontId="0" fillId="8" borderId="12" xfId="0" applyFill="1" applyBorder="1"/>
    <xf numFmtId="0" fontId="4" fillId="8" borderId="13" xfId="0" applyFont="1" applyFill="1" applyBorder="1"/>
    <xf numFmtId="0" fontId="4" fillId="8" borderId="12" xfId="0" applyFont="1" applyFill="1" applyBorder="1"/>
    <xf numFmtId="174" fontId="4" fillId="8" borderId="14" xfId="0" applyNumberFormat="1" applyFont="1" applyFill="1" applyBorder="1"/>
    <xf numFmtId="174" fontId="4" fillId="7" borderId="14" xfId="0" applyNumberFormat="1" applyFont="1" applyFill="1" applyBorder="1"/>
    <xf numFmtId="2" fontId="0" fillId="0" borderId="0" xfId="0" applyNumberFormat="1"/>
    <xf numFmtId="175" fontId="0" fillId="0" borderId="0" xfId="0" applyNumberFormat="1"/>
    <xf numFmtId="0" fontId="0" fillId="4" borderId="12" xfId="0" applyFill="1" applyBorder="1"/>
    <xf numFmtId="0" fontId="4" fillId="4" borderId="13" xfId="0" applyFont="1" applyFill="1" applyBorder="1"/>
    <xf numFmtId="0" fontId="0" fillId="4" borderId="13" xfId="0" applyFill="1" applyBorder="1"/>
    <xf numFmtId="174" fontId="4" fillId="4" borderId="14" xfId="0" applyNumberFormat="1" applyFont="1" applyFill="1" applyBorder="1"/>
    <xf numFmtId="0" fontId="13" fillId="9" borderId="12" xfId="0" applyFont="1" applyFill="1" applyBorder="1"/>
    <xf numFmtId="0" fontId="14" fillId="9" borderId="13" xfId="0" applyFont="1" applyFill="1" applyBorder="1"/>
    <xf numFmtId="0" fontId="13" fillId="9" borderId="13" xfId="0" applyFont="1" applyFill="1" applyBorder="1"/>
    <xf numFmtId="174" fontId="7" fillId="9" borderId="14" xfId="0" applyNumberFormat="1" applyFont="1" applyFill="1" applyBorder="1"/>
    <xf numFmtId="0" fontId="0" fillId="3" borderId="12" xfId="0" applyFill="1" applyBorder="1"/>
    <xf numFmtId="0" fontId="4" fillId="3" borderId="13" xfId="0" applyFont="1" applyFill="1" applyBorder="1"/>
    <xf numFmtId="0" fontId="0" fillId="3" borderId="13" xfId="0" applyFill="1" applyBorder="1"/>
    <xf numFmtId="0" fontId="0" fillId="3" borderId="14" xfId="0" applyFill="1" applyBorder="1"/>
    <xf numFmtId="168" fontId="4" fillId="3" borderId="14" xfId="0" applyNumberFormat="1" applyFont="1" applyFill="1" applyBorder="1"/>
    <xf numFmtId="175" fontId="4" fillId="0" borderId="0" xfId="0" applyNumberFormat="1" applyFont="1"/>
    <xf numFmtId="168" fontId="4" fillId="0" borderId="5" xfId="0" applyNumberFormat="1" applyFont="1" applyBorder="1"/>
    <xf numFmtId="176" fontId="0" fillId="0" borderId="0" xfId="0" applyNumberFormat="1"/>
    <xf numFmtId="0" fontId="0" fillId="10" borderId="12" xfId="0" applyFill="1" applyBorder="1"/>
    <xf numFmtId="0" fontId="4" fillId="10" borderId="13" xfId="0" applyFont="1" applyFill="1" applyBorder="1"/>
    <xf numFmtId="0" fontId="0" fillId="10" borderId="13" xfId="0" applyFill="1" applyBorder="1"/>
    <xf numFmtId="0" fontId="0" fillId="10" borderId="14" xfId="0" applyFill="1" applyBorder="1"/>
    <xf numFmtId="0" fontId="0" fillId="0" borderId="5" xfId="0" applyBorder="1"/>
    <xf numFmtId="168" fontId="0" fillId="10" borderId="14" xfId="0" applyNumberFormat="1" applyFill="1" applyBorder="1"/>
    <xf numFmtId="166" fontId="0" fillId="10" borderId="13" xfId="0" applyNumberFormat="1" applyFill="1" applyBorder="1"/>
    <xf numFmtId="168" fontId="0" fillId="0" borderId="7" xfId="0" applyNumberFormat="1" applyBorder="1"/>
    <xf numFmtId="0" fontId="4" fillId="5" borderId="12" xfId="0" applyFont="1" applyFill="1" applyBorder="1"/>
    <xf numFmtId="0" fontId="4" fillId="5" borderId="13" xfId="0" applyFont="1" applyFill="1" applyBorder="1"/>
    <xf numFmtId="166" fontId="4" fillId="5" borderId="13" xfId="0" applyNumberFormat="1" applyFont="1" applyFill="1" applyBorder="1"/>
    <xf numFmtId="168" fontId="4" fillId="5" borderId="14" xfId="0" applyNumberFormat="1" applyFont="1" applyFill="1" applyBorder="1"/>
    <xf numFmtId="0" fontId="4" fillId="4" borderId="12" xfId="0" applyFont="1" applyFill="1" applyBorder="1"/>
    <xf numFmtId="164" fontId="4" fillId="4" borderId="13" xfId="0" applyNumberFormat="1" applyFont="1" applyFill="1" applyBorder="1"/>
    <xf numFmtId="165" fontId="4" fillId="4" borderId="13" xfId="0" applyNumberFormat="1" applyFont="1" applyFill="1" applyBorder="1"/>
    <xf numFmtId="168" fontId="4" fillId="4" borderId="14" xfId="0" applyNumberFormat="1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6" xfId="0" applyFont="1" applyFill="1" applyBorder="1"/>
    <xf numFmtId="0" fontId="4" fillId="3" borderId="7" xfId="0" applyFont="1" applyFill="1" applyBorder="1"/>
    <xf numFmtId="166" fontId="4" fillId="3" borderId="7" xfId="0" applyNumberFormat="1" applyFont="1" applyFill="1" applyBorder="1"/>
    <xf numFmtId="168" fontId="4" fillId="3" borderId="8" xfId="0" applyNumberFormat="1" applyFont="1" applyFill="1" applyBorder="1"/>
    <xf numFmtId="0" fontId="0" fillId="5" borderId="13" xfId="0" applyFill="1" applyBorder="1"/>
    <xf numFmtId="0" fontId="0" fillId="5" borderId="14" xfId="0" applyFill="1" applyBorder="1"/>
    <xf numFmtId="168" fontId="4" fillId="4" borderId="13" xfId="0" applyNumberFormat="1" applyFont="1" applyFill="1" applyBorder="1"/>
    <xf numFmtId="168" fontId="2" fillId="4" borderId="13" xfId="0" applyNumberFormat="1" applyFont="1" applyFill="1" applyBorder="1"/>
    <xf numFmtId="9" fontId="0" fillId="0" borderId="0" xfId="1" applyFont="1"/>
    <xf numFmtId="165" fontId="15" fillId="0" borderId="0" xfId="0" applyNumberFormat="1" applyFont="1"/>
    <xf numFmtId="9" fontId="15" fillId="0" borderId="0" xfId="1" applyFont="1"/>
    <xf numFmtId="0" fontId="15" fillId="0" borderId="0" xfId="0" applyFont="1" applyAlignment="1">
      <alignment horizontal="left" indent="1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170" fontId="0" fillId="0" borderId="2" xfId="0" applyNumberFormat="1" applyBorder="1"/>
    <xf numFmtId="9" fontId="0" fillId="0" borderId="3" xfId="1" applyFont="1" applyBorder="1"/>
    <xf numFmtId="0" fontId="0" fillId="0" borderId="4" xfId="0" applyBorder="1" applyAlignment="1">
      <alignment horizontal="left" indent="1"/>
    </xf>
    <xf numFmtId="9" fontId="0" fillId="0" borderId="5" xfId="1" applyFont="1" applyBorder="1"/>
    <xf numFmtId="0" fontId="0" fillId="0" borderId="6" xfId="0" applyBorder="1" applyAlignment="1">
      <alignment horizontal="left" indent="1"/>
    </xf>
    <xf numFmtId="9" fontId="0" fillId="0" borderId="8" xfId="1" applyFont="1" applyBorder="1"/>
    <xf numFmtId="0" fontId="15" fillId="0" borderId="1" xfId="0" applyFont="1" applyBorder="1" applyAlignment="1">
      <alignment horizontal="left"/>
    </xf>
    <xf numFmtId="165" fontId="15" fillId="0" borderId="2" xfId="0" applyNumberFormat="1" applyFont="1" applyBorder="1"/>
    <xf numFmtId="9" fontId="15" fillId="0" borderId="3" xfId="1" applyFont="1" applyBorder="1"/>
    <xf numFmtId="0" fontId="15" fillId="0" borderId="4" xfId="0" applyFont="1" applyBorder="1" applyAlignment="1">
      <alignment horizontal="left" indent="1"/>
    </xf>
    <xf numFmtId="9" fontId="15" fillId="0" borderId="5" xfId="1" applyFont="1" applyBorder="1"/>
    <xf numFmtId="0" fontId="15" fillId="0" borderId="6" xfId="0" applyFont="1" applyBorder="1" applyAlignment="1">
      <alignment horizontal="left" indent="1"/>
    </xf>
    <xf numFmtId="165" fontId="15" fillId="0" borderId="7" xfId="0" applyNumberFormat="1" applyFont="1" applyBorder="1"/>
    <xf numFmtId="9" fontId="15" fillId="0" borderId="8" xfId="1" applyFont="1" applyBorder="1"/>
    <xf numFmtId="0" fontId="0" fillId="0" borderId="15" xfId="0" applyBorder="1" applyAlignment="1">
      <alignment horizontal="right"/>
    </xf>
    <xf numFmtId="165" fontId="0" fillId="0" borderId="15" xfId="0" applyNumberFormat="1" applyBorder="1"/>
    <xf numFmtId="10" fontId="0" fillId="0" borderId="15" xfId="1" applyNumberFormat="1" applyFont="1" applyBorder="1"/>
    <xf numFmtId="0" fontId="17" fillId="0" borderId="15" xfId="0" applyFont="1" applyBorder="1" applyAlignment="1">
      <alignment horizontal="right"/>
    </xf>
    <xf numFmtId="170" fontId="0" fillId="0" borderId="18" xfId="0" applyNumberFormat="1" applyBorder="1"/>
    <xf numFmtId="168" fontId="0" fillId="0" borderId="20" xfId="0" applyNumberFormat="1" applyBorder="1"/>
    <xf numFmtId="168" fontId="0" fillId="0" borderId="19" xfId="0" applyNumberFormat="1" applyBorder="1"/>
    <xf numFmtId="0" fontId="0" fillId="0" borderId="19" xfId="0" applyBorder="1"/>
    <xf numFmtId="170" fontId="0" fillId="0" borderId="19" xfId="0" applyNumberFormat="1" applyBorder="1"/>
    <xf numFmtId="170" fontId="0" fillId="8" borderId="19" xfId="0" applyNumberFormat="1" applyFill="1" applyBorder="1"/>
    <xf numFmtId="178" fontId="0" fillId="0" borderId="19" xfId="0" applyNumberFormat="1" applyBorder="1"/>
    <xf numFmtId="2" fontId="0" fillId="0" borderId="15" xfId="0" applyNumberFormat="1" applyBorder="1"/>
    <xf numFmtId="0" fontId="0" fillId="2" borderId="12" xfId="0" applyFill="1" applyBorder="1"/>
    <xf numFmtId="0" fontId="4" fillId="2" borderId="13" xfId="0" applyFont="1" applyFill="1" applyBorder="1"/>
    <xf numFmtId="166" fontId="4" fillId="2" borderId="13" xfId="0" applyNumberFormat="1" applyFont="1" applyFill="1" applyBorder="1"/>
    <xf numFmtId="168" fontId="4" fillId="2" borderId="14" xfId="0" applyNumberFormat="1" applyFont="1" applyFill="1" applyBorder="1"/>
    <xf numFmtId="180" fontId="18" fillId="0" borderId="0" xfId="0" applyNumberFormat="1" applyFont="1" applyAlignment="1"/>
    <xf numFmtId="181" fontId="0" fillId="0" borderId="0" xfId="0" applyNumberFormat="1"/>
    <xf numFmtId="0" fontId="1" fillId="0" borderId="0" xfId="0" applyFont="1"/>
    <xf numFmtId="0" fontId="0" fillId="0" borderId="22" xfId="0" applyBorder="1"/>
    <xf numFmtId="170" fontId="0" fillId="0" borderId="23" xfId="0" applyNumberFormat="1" applyBorder="1"/>
    <xf numFmtId="168" fontId="0" fillId="8" borderId="21" xfId="0" applyNumberFormat="1" applyFill="1" applyBorder="1"/>
    <xf numFmtId="170" fontId="0" fillId="5" borderId="20" xfId="0" applyNumberFormat="1" applyFill="1" applyBorder="1"/>
    <xf numFmtId="170" fontId="0" fillId="0" borderId="24" xfId="0" applyNumberFormat="1" applyBorder="1"/>
    <xf numFmtId="0" fontId="0" fillId="0" borderId="25" xfId="0" applyBorder="1"/>
    <xf numFmtId="168" fontId="0" fillId="5" borderId="21" xfId="0" applyNumberFormat="1" applyFill="1" applyBorder="1"/>
    <xf numFmtId="0" fontId="19" fillId="0" borderId="0" xfId="0" applyFont="1" applyAlignment="1">
      <alignment horizontal="left" indent="1"/>
    </xf>
    <xf numFmtId="175" fontId="19" fillId="0" borderId="0" xfId="0" applyNumberFormat="1" applyFont="1"/>
    <xf numFmtId="168" fontId="19" fillId="0" borderId="0" xfId="0" applyNumberFormat="1" applyFont="1"/>
    <xf numFmtId="0" fontId="19" fillId="0" borderId="0" xfId="0" applyFont="1"/>
    <xf numFmtId="168" fontId="19" fillId="0" borderId="0" xfId="0" applyNumberFormat="1" applyFont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7"/>
  <sheetViews>
    <sheetView topLeftCell="A13" zoomScaleNormal="100" zoomScalePageLayoutView="85" workbookViewId="0">
      <selection activeCell="N20" sqref="N20"/>
    </sheetView>
  </sheetViews>
  <sheetFormatPr defaultRowHeight="14.4" x14ac:dyDescent="0.3"/>
  <cols>
    <col min="2" max="2" width="37.44140625" customWidth="1"/>
    <col min="3" max="3" width="10" bestFit="1" customWidth="1"/>
    <col min="4" max="4" width="10.88671875" bestFit="1" customWidth="1"/>
    <col min="5" max="5" width="10" customWidth="1"/>
    <col min="6" max="6" width="11.33203125" bestFit="1" customWidth="1"/>
    <col min="7" max="7" width="11.6640625" customWidth="1"/>
    <col min="9" max="9" width="11.77734375" customWidth="1"/>
    <col min="13" max="13" width="10.33203125" customWidth="1"/>
  </cols>
  <sheetData>
    <row r="2" spans="1:9" ht="28.8" x14ac:dyDescent="0.3">
      <c r="A2" s="36" t="s">
        <v>47</v>
      </c>
      <c r="B2" s="36" t="s">
        <v>23</v>
      </c>
      <c r="C2" s="45" t="s">
        <v>1</v>
      </c>
      <c r="D2" s="45" t="s">
        <v>1</v>
      </c>
      <c r="E2" s="45" t="s">
        <v>51</v>
      </c>
      <c r="F2" s="45" t="s">
        <v>25</v>
      </c>
      <c r="G2" s="45" t="s">
        <v>2</v>
      </c>
      <c r="H2" s="45" t="s">
        <v>0</v>
      </c>
      <c r="I2" s="45" t="s">
        <v>3</v>
      </c>
    </row>
    <row r="3" spans="1:9" x14ac:dyDescent="0.3">
      <c r="A3" t="s">
        <v>24</v>
      </c>
      <c r="B3" t="s">
        <v>4</v>
      </c>
      <c r="C3" s="1">
        <v>5</v>
      </c>
      <c r="D3" s="1">
        <v>4</v>
      </c>
      <c r="E3" s="2">
        <f>C3*D3</f>
        <v>20</v>
      </c>
      <c r="F3" s="3">
        <v>500</v>
      </c>
      <c r="G3" s="3">
        <f>E3*F3</f>
        <v>10000</v>
      </c>
      <c r="H3" s="4">
        <v>6.1</v>
      </c>
      <c r="I3" s="5">
        <f>G3*H3</f>
        <v>61000</v>
      </c>
    </row>
    <row r="4" spans="1:9" x14ac:dyDescent="0.3">
      <c r="A4" t="s">
        <v>48</v>
      </c>
      <c r="B4" t="s">
        <v>21</v>
      </c>
      <c r="F4" s="3">
        <v>400</v>
      </c>
      <c r="G4" s="3">
        <f>F4</f>
        <v>400</v>
      </c>
      <c r="H4" s="4">
        <f>H$3</f>
        <v>6.1</v>
      </c>
      <c r="I4" s="5">
        <f>G4*H4</f>
        <v>2440</v>
      </c>
    </row>
    <row r="5" spans="1:9" x14ac:dyDescent="0.3">
      <c r="A5" t="s">
        <v>49</v>
      </c>
      <c r="B5" t="s">
        <v>20</v>
      </c>
      <c r="E5" s="2">
        <f>E3</f>
        <v>20</v>
      </c>
      <c r="F5" s="3">
        <v>15</v>
      </c>
      <c r="G5" s="3">
        <f t="shared" ref="G5:G7" si="0">E5*F5</f>
        <v>300</v>
      </c>
      <c r="H5" s="4">
        <f>H$3</f>
        <v>6.1</v>
      </c>
      <c r="I5" s="5">
        <f>G5*H5</f>
        <v>1830</v>
      </c>
    </row>
    <row r="6" spans="1:9" x14ac:dyDescent="0.3">
      <c r="E6" s="2"/>
      <c r="F6" s="3"/>
      <c r="G6" s="3"/>
      <c r="H6" s="4"/>
      <c r="I6" s="5"/>
    </row>
    <row r="7" spans="1:9" x14ac:dyDescent="0.3">
      <c r="A7" t="s">
        <v>50</v>
      </c>
      <c r="B7" t="s">
        <v>22</v>
      </c>
      <c r="C7" s="8">
        <v>10</v>
      </c>
      <c r="D7" s="8">
        <v>2</v>
      </c>
      <c r="E7" s="8">
        <f>C7-D7</f>
        <v>8</v>
      </c>
      <c r="F7" s="3">
        <v>20</v>
      </c>
      <c r="G7" s="3">
        <f t="shared" si="0"/>
        <v>160</v>
      </c>
      <c r="H7" s="4">
        <f>H$3</f>
        <v>6.1</v>
      </c>
      <c r="I7" s="5">
        <f>G7*H7</f>
        <v>976</v>
      </c>
    </row>
    <row r="8" spans="1:9" x14ac:dyDescent="0.3">
      <c r="F8" s="3"/>
      <c r="G8" s="3"/>
      <c r="H8" s="4"/>
    </row>
    <row r="9" spans="1:9" x14ac:dyDescent="0.3">
      <c r="A9" s="36" t="s">
        <v>47</v>
      </c>
      <c r="B9" s="36" t="s">
        <v>23</v>
      </c>
      <c r="C9" s="36"/>
      <c r="D9" s="36"/>
      <c r="E9" s="36"/>
      <c r="F9" s="36"/>
      <c r="G9" s="37">
        <f>SUM(G3:G7)</f>
        <v>10860</v>
      </c>
      <c r="H9" s="36"/>
      <c r="I9" s="38">
        <f>SUM(I3:I8)</f>
        <v>66246</v>
      </c>
    </row>
    <row r="11" spans="1:9" x14ac:dyDescent="0.3">
      <c r="A11" s="39" t="s">
        <v>26</v>
      </c>
      <c r="B11" s="39" t="s">
        <v>5</v>
      </c>
      <c r="C11" s="40">
        <f>C3</f>
        <v>5</v>
      </c>
      <c r="D11" s="40">
        <f>D3</f>
        <v>4</v>
      </c>
      <c r="E11" s="41">
        <f>C11*D11</f>
        <v>20</v>
      </c>
      <c r="F11" s="42">
        <v>200</v>
      </c>
      <c r="G11" s="42">
        <f>F11*E11</f>
        <v>4000</v>
      </c>
      <c r="H11" s="44">
        <v>6.1</v>
      </c>
      <c r="I11" s="43">
        <f>G11*H11</f>
        <v>24400</v>
      </c>
    </row>
    <row r="12" spans="1:9" x14ac:dyDescent="0.3">
      <c r="C12" s="1"/>
      <c r="D12" s="1"/>
      <c r="E12" s="2"/>
      <c r="F12" s="3"/>
      <c r="G12" s="3"/>
      <c r="H12" s="4"/>
      <c r="I12" s="5"/>
    </row>
    <row r="13" spans="1:9" ht="15" thickBot="1" x14ac:dyDescent="0.35">
      <c r="A13" s="10" t="s">
        <v>27</v>
      </c>
      <c r="B13" s="10" t="s">
        <v>45</v>
      </c>
      <c r="C13" s="9"/>
      <c r="D13" s="9"/>
      <c r="E13" s="9"/>
      <c r="F13" s="9"/>
      <c r="G13" s="9"/>
      <c r="H13" s="9"/>
      <c r="I13" s="9"/>
    </row>
    <row r="14" spans="1:9" x14ac:dyDescent="0.3">
      <c r="A14" s="26" t="s">
        <v>28</v>
      </c>
      <c r="B14" s="27" t="s">
        <v>35</v>
      </c>
      <c r="C14" s="27"/>
      <c r="D14" s="27"/>
      <c r="E14" s="27"/>
      <c r="F14" s="27"/>
      <c r="G14" s="28">
        <f>SUM(G15:G18)</f>
        <v>1160</v>
      </c>
      <c r="H14" s="27"/>
      <c r="I14" s="29">
        <f>SUM(I15:I18)</f>
        <v>7076</v>
      </c>
    </row>
    <row r="15" spans="1:9" x14ac:dyDescent="0.3">
      <c r="A15" s="17"/>
      <c r="B15" s="12" t="s">
        <v>38</v>
      </c>
      <c r="E15" s="13">
        <v>1</v>
      </c>
      <c r="F15" s="3">
        <v>310</v>
      </c>
      <c r="G15" s="3">
        <f t="shared" ref="G15:G18" si="1">E15*F15</f>
        <v>310</v>
      </c>
      <c r="H15" s="4">
        <f t="shared" ref="H15:H38" si="2">H$3</f>
        <v>6.1</v>
      </c>
      <c r="I15" s="18">
        <f>G15*H15</f>
        <v>1891</v>
      </c>
    </row>
    <row r="16" spans="1:9" x14ac:dyDescent="0.3">
      <c r="A16" s="17"/>
      <c r="B16" s="12" t="s">
        <v>39</v>
      </c>
      <c r="E16" s="13">
        <v>1</v>
      </c>
      <c r="F16" s="3">
        <v>275</v>
      </c>
      <c r="G16" s="3">
        <f t="shared" si="1"/>
        <v>275</v>
      </c>
      <c r="H16" s="4">
        <f t="shared" si="2"/>
        <v>6.1</v>
      </c>
      <c r="I16" s="18">
        <f t="shared" ref="I16:I28" si="3">G16*H16</f>
        <v>1677.5</v>
      </c>
    </row>
    <row r="17" spans="1:9" x14ac:dyDescent="0.3">
      <c r="A17" s="17"/>
      <c r="B17" s="12" t="s">
        <v>40</v>
      </c>
      <c r="E17" s="13">
        <v>1</v>
      </c>
      <c r="F17" s="3">
        <v>250</v>
      </c>
      <c r="G17" s="3">
        <f t="shared" si="1"/>
        <v>250</v>
      </c>
      <c r="H17" s="4">
        <f t="shared" si="2"/>
        <v>6.1</v>
      </c>
      <c r="I17" s="18">
        <f t="shared" si="3"/>
        <v>1525</v>
      </c>
    </row>
    <row r="18" spans="1:9" ht="15" thickBot="1" x14ac:dyDescent="0.35">
      <c r="A18" s="19"/>
      <c r="B18" s="20" t="s">
        <v>41</v>
      </c>
      <c r="C18" s="21"/>
      <c r="D18" s="21"/>
      <c r="E18" s="22">
        <v>1</v>
      </c>
      <c r="F18" s="23">
        <v>325</v>
      </c>
      <c r="G18" s="23">
        <f t="shared" si="1"/>
        <v>325</v>
      </c>
      <c r="H18" s="24">
        <f t="shared" si="2"/>
        <v>6.1</v>
      </c>
      <c r="I18" s="25">
        <f t="shared" si="3"/>
        <v>1982.4999999999998</v>
      </c>
    </row>
    <row r="19" spans="1:9" x14ac:dyDescent="0.3">
      <c r="A19" s="26" t="s">
        <v>29</v>
      </c>
      <c r="B19" s="27" t="s">
        <v>36</v>
      </c>
      <c r="C19" s="27"/>
      <c r="D19" s="27"/>
      <c r="E19" s="27"/>
      <c r="F19" s="27"/>
      <c r="G19" s="28">
        <f>SUM(G20:G23)</f>
        <v>330</v>
      </c>
      <c r="H19" s="27"/>
      <c r="I19" s="29">
        <f>SUM(I20:I23)</f>
        <v>2013</v>
      </c>
    </row>
    <row r="20" spans="1:9" x14ac:dyDescent="0.3">
      <c r="A20" s="17"/>
      <c r="B20" s="12" t="s">
        <v>38</v>
      </c>
      <c r="E20" s="14">
        <v>6</v>
      </c>
      <c r="F20" s="3">
        <v>15</v>
      </c>
      <c r="G20" s="3">
        <f>E20*F20</f>
        <v>90</v>
      </c>
      <c r="H20" s="4">
        <f t="shared" si="2"/>
        <v>6.1</v>
      </c>
      <c r="I20" s="18">
        <f t="shared" si="3"/>
        <v>549</v>
      </c>
    </row>
    <row r="21" spans="1:9" x14ac:dyDescent="0.3">
      <c r="A21" s="17"/>
      <c r="B21" s="12" t="s">
        <v>39</v>
      </c>
      <c r="E21" s="14">
        <v>6</v>
      </c>
      <c r="F21" s="3">
        <v>15</v>
      </c>
      <c r="G21" s="3">
        <f t="shared" ref="G21:G28" si="4">E21*F21</f>
        <v>90</v>
      </c>
      <c r="H21" s="4">
        <f t="shared" si="2"/>
        <v>6.1</v>
      </c>
      <c r="I21" s="18">
        <f t="shared" si="3"/>
        <v>549</v>
      </c>
    </row>
    <row r="22" spans="1:9" x14ac:dyDescent="0.3">
      <c r="A22" s="17"/>
      <c r="B22" s="12" t="s">
        <v>40</v>
      </c>
      <c r="E22" s="14">
        <v>5</v>
      </c>
      <c r="F22" s="3">
        <v>15</v>
      </c>
      <c r="G22" s="3">
        <f t="shared" si="4"/>
        <v>75</v>
      </c>
      <c r="H22" s="4">
        <f t="shared" si="2"/>
        <v>6.1</v>
      </c>
      <c r="I22" s="18">
        <f t="shared" si="3"/>
        <v>457.5</v>
      </c>
    </row>
    <row r="23" spans="1:9" ht="15" thickBot="1" x14ac:dyDescent="0.35">
      <c r="A23" s="19"/>
      <c r="B23" s="20" t="s">
        <v>41</v>
      </c>
      <c r="C23" s="21"/>
      <c r="D23" s="21"/>
      <c r="E23" s="30">
        <v>5</v>
      </c>
      <c r="F23" s="23">
        <v>15</v>
      </c>
      <c r="G23" s="23">
        <f t="shared" si="4"/>
        <v>75</v>
      </c>
      <c r="H23" s="24">
        <f t="shared" si="2"/>
        <v>6.1</v>
      </c>
      <c r="I23" s="25">
        <f t="shared" si="3"/>
        <v>457.5</v>
      </c>
    </row>
    <row r="24" spans="1:9" x14ac:dyDescent="0.3">
      <c r="A24" s="26" t="s">
        <v>30</v>
      </c>
      <c r="B24" s="27" t="s">
        <v>6</v>
      </c>
      <c r="C24" s="27"/>
      <c r="D24" s="27"/>
      <c r="E24" s="27"/>
      <c r="F24" s="27"/>
      <c r="G24" s="28">
        <f>SUM(G25:G28)</f>
        <v>2160</v>
      </c>
      <c r="H24" s="27"/>
      <c r="I24" s="29">
        <f>SUM(I25:I28)</f>
        <v>13176</v>
      </c>
    </row>
    <row r="25" spans="1:9" x14ac:dyDescent="0.3">
      <c r="A25" s="17"/>
      <c r="B25" s="12" t="s">
        <v>42</v>
      </c>
      <c r="E25" s="14">
        <f>E20-1</f>
        <v>5</v>
      </c>
      <c r="F25" s="3">
        <v>120</v>
      </c>
      <c r="G25" s="3">
        <f t="shared" si="4"/>
        <v>600</v>
      </c>
      <c r="H25" s="4">
        <f t="shared" si="2"/>
        <v>6.1</v>
      </c>
      <c r="I25" s="18">
        <f t="shared" si="3"/>
        <v>3660</v>
      </c>
    </row>
    <row r="26" spans="1:9" x14ac:dyDescent="0.3">
      <c r="A26" s="17"/>
      <c r="B26" s="12" t="s">
        <v>43</v>
      </c>
      <c r="E26" s="14">
        <f t="shared" ref="E26:E28" si="5">E21-1</f>
        <v>5</v>
      </c>
      <c r="F26" s="3">
        <v>120</v>
      </c>
      <c r="G26" s="3">
        <f t="shared" si="4"/>
        <v>600</v>
      </c>
      <c r="H26" s="4">
        <f t="shared" si="2"/>
        <v>6.1</v>
      </c>
      <c r="I26" s="18">
        <f t="shared" si="3"/>
        <v>3660</v>
      </c>
    </row>
    <row r="27" spans="1:9" x14ac:dyDescent="0.3">
      <c r="A27" s="17"/>
      <c r="B27" s="12" t="s">
        <v>37</v>
      </c>
      <c r="E27" s="14">
        <f t="shared" si="5"/>
        <v>4</v>
      </c>
      <c r="F27" s="3">
        <v>120</v>
      </c>
      <c r="G27" s="3">
        <f t="shared" si="4"/>
        <v>480</v>
      </c>
      <c r="H27" s="4">
        <f t="shared" si="2"/>
        <v>6.1</v>
      </c>
      <c r="I27" s="18">
        <f t="shared" si="3"/>
        <v>2928</v>
      </c>
    </row>
    <row r="28" spans="1:9" ht="15" thickBot="1" x14ac:dyDescent="0.35">
      <c r="A28" s="19"/>
      <c r="B28" s="20" t="s">
        <v>44</v>
      </c>
      <c r="C28" s="21"/>
      <c r="D28" s="21"/>
      <c r="E28" s="30">
        <f t="shared" si="5"/>
        <v>4</v>
      </c>
      <c r="F28" s="23">
        <v>120</v>
      </c>
      <c r="G28" s="23">
        <f t="shared" si="4"/>
        <v>480</v>
      </c>
      <c r="H28" s="24">
        <f t="shared" si="2"/>
        <v>6.1</v>
      </c>
      <c r="I28" s="25">
        <f t="shared" si="3"/>
        <v>2928</v>
      </c>
    </row>
    <row r="29" spans="1:9" x14ac:dyDescent="0.3">
      <c r="A29" s="26" t="s">
        <v>31</v>
      </c>
      <c r="B29" s="27" t="s">
        <v>32</v>
      </c>
      <c r="C29" s="27"/>
      <c r="D29" s="27"/>
      <c r="E29" s="27"/>
      <c r="F29" s="27"/>
      <c r="G29" s="28">
        <f>SUM(G30:G33)</f>
        <v>720</v>
      </c>
      <c r="H29" s="27"/>
      <c r="I29" s="29">
        <f>SUM(I30:I33)</f>
        <v>4392</v>
      </c>
    </row>
    <row r="30" spans="1:9" x14ac:dyDescent="0.3">
      <c r="A30" s="17"/>
      <c r="B30" s="12" t="s">
        <v>42</v>
      </c>
      <c r="E30" s="14">
        <f>E20-1</f>
        <v>5</v>
      </c>
      <c r="F30" s="3">
        <v>40</v>
      </c>
      <c r="G30" s="3">
        <f t="shared" ref="G30:G33" si="6">E30*F30</f>
        <v>200</v>
      </c>
      <c r="H30" s="4">
        <f t="shared" si="2"/>
        <v>6.1</v>
      </c>
      <c r="I30" s="18">
        <f t="shared" ref="I30:I33" si="7">G30*H30</f>
        <v>1220</v>
      </c>
    </row>
    <row r="31" spans="1:9" x14ac:dyDescent="0.3">
      <c r="A31" s="17"/>
      <c r="B31" s="12" t="s">
        <v>43</v>
      </c>
      <c r="E31" s="14">
        <f t="shared" ref="E31:E33" si="8">E21-1</f>
        <v>5</v>
      </c>
      <c r="F31" s="3">
        <v>40</v>
      </c>
      <c r="G31" s="3">
        <f t="shared" si="6"/>
        <v>200</v>
      </c>
      <c r="H31" s="4">
        <f t="shared" si="2"/>
        <v>6.1</v>
      </c>
      <c r="I31" s="18">
        <f t="shared" si="7"/>
        <v>1220</v>
      </c>
    </row>
    <row r="32" spans="1:9" x14ac:dyDescent="0.3">
      <c r="A32" s="17"/>
      <c r="B32" s="12" t="s">
        <v>37</v>
      </c>
      <c r="E32" s="14">
        <f t="shared" si="8"/>
        <v>4</v>
      </c>
      <c r="F32" s="3">
        <v>40</v>
      </c>
      <c r="G32" s="3">
        <f t="shared" si="6"/>
        <v>160</v>
      </c>
      <c r="H32" s="4">
        <f t="shared" si="2"/>
        <v>6.1</v>
      </c>
      <c r="I32" s="18">
        <f t="shared" si="7"/>
        <v>976</v>
      </c>
    </row>
    <row r="33" spans="1:9" ht="15" thickBot="1" x14ac:dyDescent="0.35">
      <c r="A33" s="19"/>
      <c r="B33" s="20" t="s">
        <v>44</v>
      </c>
      <c r="C33" s="21"/>
      <c r="D33" s="21"/>
      <c r="E33" s="30">
        <f t="shared" si="8"/>
        <v>4</v>
      </c>
      <c r="F33" s="23">
        <v>40</v>
      </c>
      <c r="G33" s="23">
        <f t="shared" si="6"/>
        <v>160</v>
      </c>
      <c r="H33" s="24">
        <f t="shared" si="2"/>
        <v>6.1</v>
      </c>
      <c r="I33" s="25">
        <f t="shared" si="7"/>
        <v>976</v>
      </c>
    </row>
    <row r="34" spans="1:9" x14ac:dyDescent="0.3">
      <c r="A34" s="26" t="s">
        <v>34</v>
      </c>
      <c r="B34" s="27" t="s">
        <v>33</v>
      </c>
      <c r="C34" s="46"/>
      <c r="D34" s="46"/>
      <c r="E34" s="47"/>
      <c r="F34" s="28"/>
      <c r="G34" s="28">
        <f>SUM(G35:G38)</f>
        <v>450</v>
      </c>
      <c r="H34" s="27"/>
      <c r="I34" s="29">
        <f>SUM(I35:I38)</f>
        <v>2745</v>
      </c>
    </row>
    <row r="35" spans="1:9" x14ac:dyDescent="0.3">
      <c r="A35" s="17"/>
      <c r="B35" s="12" t="s">
        <v>42</v>
      </c>
      <c r="E35" s="14">
        <f>E20-1</f>
        <v>5</v>
      </c>
      <c r="F35" s="3">
        <v>25</v>
      </c>
      <c r="G35" s="3">
        <f t="shared" ref="G35:G38" si="9">E35*F35</f>
        <v>125</v>
      </c>
      <c r="H35" s="4">
        <f t="shared" si="2"/>
        <v>6.1</v>
      </c>
      <c r="I35" s="18">
        <f t="shared" ref="I35:I38" si="10">G35*H35</f>
        <v>762.5</v>
      </c>
    </row>
    <row r="36" spans="1:9" x14ac:dyDescent="0.3">
      <c r="A36" s="17"/>
      <c r="B36" s="12" t="s">
        <v>43</v>
      </c>
      <c r="E36" s="14">
        <f t="shared" ref="E36:E38" si="11">E21-1</f>
        <v>5</v>
      </c>
      <c r="F36" s="3">
        <v>25</v>
      </c>
      <c r="G36" s="3">
        <f t="shared" si="9"/>
        <v>125</v>
      </c>
      <c r="H36" s="4">
        <f t="shared" si="2"/>
        <v>6.1</v>
      </c>
      <c r="I36" s="18">
        <f t="shared" si="10"/>
        <v>762.5</v>
      </c>
    </row>
    <row r="37" spans="1:9" x14ac:dyDescent="0.3">
      <c r="A37" s="17"/>
      <c r="B37" s="12" t="s">
        <v>37</v>
      </c>
      <c r="E37" s="14">
        <f t="shared" si="11"/>
        <v>4</v>
      </c>
      <c r="F37" s="3">
        <v>25</v>
      </c>
      <c r="G37" s="3">
        <f t="shared" si="9"/>
        <v>100</v>
      </c>
      <c r="H37" s="4">
        <f t="shared" si="2"/>
        <v>6.1</v>
      </c>
      <c r="I37" s="18">
        <f t="shared" si="10"/>
        <v>610</v>
      </c>
    </row>
    <row r="38" spans="1:9" ht="15" thickBot="1" x14ac:dyDescent="0.35">
      <c r="A38" s="19"/>
      <c r="B38" s="20" t="s">
        <v>44</v>
      </c>
      <c r="C38" s="21"/>
      <c r="D38" s="21"/>
      <c r="E38" s="30">
        <f t="shared" si="11"/>
        <v>4</v>
      </c>
      <c r="F38" s="23">
        <v>25</v>
      </c>
      <c r="G38" s="23">
        <f t="shared" si="9"/>
        <v>100</v>
      </c>
      <c r="H38" s="24">
        <f t="shared" si="2"/>
        <v>6.1</v>
      </c>
      <c r="I38" s="25">
        <f t="shared" si="10"/>
        <v>610</v>
      </c>
    </row>
    <row r="39" spans="1:9" x14ac:dyDescent="0.3">
      <c r="A39" s="10" t="s">
        <v>27</v>
      </c>
      <c r="B39" s="10" t="s">
        <v>45</v>
      </c>
      <c r="C39" s="10"/>
      <c r="D39" s="10"/>
      <c r="E39" s="10"/>
      <c r="F39" s="10"/>
      <c r="G39" s="34">
        <f>G34+G29+G24+G19+G14</f>
        <v>4820</v>
      </c>
      <c r="H39" s="10"/>
      <c r="I39" s="35">
        <f>I34+I29+I24+I19+I14</f>
        <v>29402</v>
      </c>
    </row>
    <row r="40" spans="1:9" ht="15" thickBot="1" x14ac:dyDescent="0.35"/>
    <row r="41" spans="1:9" ht="15" thickBot="1" x14ac:dyDescent="0.35">
      <c r="A41" s="56" t="s">
        <v>60</v>
      </c>
      <c r="B41" s="57" t="s">
        <v>58</v>
      </c>
      <c r="C41" s="58"/>
      <c r="D41" s="58"/>
      <c r="E41" s="58"/>
      <c r="F41" s="58"/>
      <c r="G41" s="58"/>
      <c r="H41" s="58"/>
      <c r="I41" s="59"/>
    </row>
    <row r="42" spans="1:9" x14ac:dyDescent="0.3">
      <c r="A42" s="31" t="s">
        <v>61</v>
      </c>
      <c r="B42" s="51" t="s">
        <v>56</v>
      </c>
      <c r="C42" s="32"/>
      <c r="D42" s="32"/>
      <c r="E42" s="32"/>
      <c r="F42" s="32"/>
      <c r="G42" s="33">
        <v>220</v>
      </c>
      <c r="H42" s="52">
        <f t="shared" ref="H42:H46" si="12">H$3</f>
        <v>6.1</v>
      </c>
      <c r="I42" s="53">
        <f t="shared" ref="I42" si="13">G42*H42</f>
        <v>1342</v>
      </c>
    </row>
    <row r="43" spans="1:9" x14ac:dyDescent="0.3">
      <c r="A43" s="17" t="s">
        <v>62</v>
      </c>
      <c r="B43" s="49" t="s">
        <v>57</v>
      </c>
      <c r="G43" s="3">
        <v>125</v>
      </c>
      <c r="H43" s="4">
        <f t="shared" si="12"/>
        <v>6.1</v>
      </c>
      <c r="I43" s="18">
        <f t="shared" ref="I43" si="14">G43*H43</f>
        <v>762.5</v>
      </c>
    </row>
    <row r="44" spans="1:9" x14ac:dyDescent="0.3">
      <c r="A44" s="17" t="s">
        <v>63</v>
      </c>
      <c r="B44" t="s">
        <v>53</v>
      </c>
      <c r="G44" s="3">
        <v>850</v>
      </c>
      <c r="H44" s="4">
        <f t="shared" si="12"/>
        <v>6.1</v>
      </c>
      <c r="I44" s="18">
        <f t="shared" ref="I44:I45" si="15">G44*H44</f>
        <v>5185</v>
      </c>
    </row>
    <row r="45" spans="1:9" x14ac:dyDescent="0.3">
      <c r="A45" s="17" t="s">
        <v>64</v>
      </c>
      <c r="B45" t="s">
        <v>54</v>
      </c>
      <c r="G45" s="3">
        <v>85</v>
      </c>
      <c r="H45" s="4">
        <f t="shared" si="12"/>
        <v>6.1</v>
      </c>
      <c r="I45" s="18">
        <f t="shared" si="15"/>
        <v>518.5</v>
      </c>
    </row>
    <row r="46" spans="1:9" x14ac:dyDescent="0.3">
      <c r="A46" s="17" t="s">
        <v>65</v>
      </c>
      <c r="B46" t="s">
        <v>55</v>
      </c>
      <c r="G46" s="3">
        <v>125</v>
      </c>
      <c r="H46" s="4">
        <f t="shared" si="12"/>
        <v>6.1</v>
      </c>
      <c r="I46" s="18">
        <f t="shared" ref="I46" si="16">G46*H46</f>
        <v>762.5</v>
      </c>
    </row>
    <row r="47" spans="1:9" ht="15" thickBot="1" x14ac:dyDescent="0.35">
      <c r="A47" s="19" t="s">
        <v>66</v>
      </c>
      <c r="B47" s="21" t="s">
        <v>52</v>
      </c>
      <c r="C47" s="21"/>
      <c r="D47" s="21"/>
      <c r="E47" s="54">
        <v>3.45</v>
      </c>
      <c r="F47" s="55">
        <v>450</v>
      </c>
      <c r="G47" s="23">
        <f>E47*F47</f>
        <v>1552.5</v>
      </c>
      <c r="H47" s="24">
        <f t="shared" ref="H47" si="17">H$3</f>
        <v>6.1</v>
      </c>
      <c r="I47" s="25">
        <f t="shared" ref="I47" si="18">G47*H47</f>
        <v>9470.25</v>
      </c>
    </row>
    <row r="48" spans="1:9" ht="15" thickBot="1" x14ac:dyDescent="0.35">
      <c r="A48" s="60"/>
      <c r="B48" s="61" t="s">
        <v>59</v>
      </c>
      <c r="C48" s="61"/>
      <c r="D48" s="61"/>
      <c r="E48" s="61"/>
      <c r="F48" s="61"/>
      <c r="G48" s="62">
        <f>SUM(G42:G47)</f>
        <v>2957.5</v>
      </c>
      <c r="H48" s="61"/>
      <c r="I48" s="63">
        <f>SUM(I42:I47)</f>
        <v>18040.75</v>
      </c>
    </row>
    <row r="49" spans="1:9" ht="15" thickBot="1" x14ac:dyDescent="0.35"/>
    <row r="50" spans="1:9" ht="15" thickBot="1" x14ac:dyDescent="0.35">
      <c r="A50" s="82"/>
      <c r="B50" s="83" t="s">
        <v>7</v>
      </c>
      <c r="C50" s="84"/>
      <c r="D50" s="84"/>
      <c r="E50" s="84"/>
      <c r="F50" s="84"/>
      <c r="G50" s="84"/>
      <c r="H50" s="84"/>
      <c r="I50" s="85"/>
    </row>
    <row r="51" spans="1:9" ht="13.2" customHeight="1" thickBot="1" x14ac:dyDescent="0.35">
      <c r="A51" s="78"/>
      <c r="B51" s="79" t="s">
        <v>78</v>
      </c>
      <c r="C51" s="80"/>
      <c r="D51" s="80"/>
      <c r="E51" s="80"/>
      <c r="F51" s="80"/>
      <c r="G51" s="80"/>
      <c r="H51" s="80"/>
      <c r="I51" s="81">
        <f>SUM(I52:I55)</f>
        <v>5500</v>
      </c>
    </row>
    <row r="52" spans="1:9" x14ac:dyDescent="0.3">
      <c r="A52" s="17"/>
      <c r="B52" s="11" t="s">
        <v>75</v>
      </c>
      <c r="C52" s="77">
        <v>2500</v>
      </c>
      <c r="D52" s="5">
        <v>0.75</v>
      </c>
      <c r="I52" s="18">
        <f>C52*D52</f>
        <v>1875</v>
      </c>
    </row>
    <row r="53" spans="1:9" x14ac:dyDescent="0.3">
      <c r="A53" s="17"/>
      <c r="B53" s="11" t="s">
        <v>76</v>
      </c>
      <c r="C53" s="77">
        <v>2500</v>
      </c>
      <c r="D53" s="5">
        <v>0.2</v>
      </c>
      <c r="I53" s="18">
        <f>C53*D53</f>
        <v>500</v>
      </c>
    </row>
    <row r="54" spans="1:9" x14ac:dyDescent="0.3">
      <c r="A54" s="17"/>
      <c r="B54" s="11" t="s">
        <v>14</v>
      </c>
      <c r="C54" s="77">
        <v>2500</v>
      </c>
      <c r="D54" s="5">
        <v>1.25</v>
      </c>
      <c r="I54" s="18">
        <f>C54*D54</f>
        <v>3125</v>
      </c>
    </row>
    <row r="55" spans="1:9" ht="15" thickBot="1" x14ac:dyDescent="0.35">
      <c r="A55" s="19"/>
      <c r="B55" s="68"/>
      <c r="C55" s="21"/>
      <c r="D55" s="21"/>
      <c r="E55" s="21"/>
      <c r="F55" s="21"/>
      <c r="G55" s="21"/>
      <c r="H55" s="21"/>
      <c r="I55" s="50"/>
    </row>
    <row r="56" spans="1:9" ht="15" thickBot="1" x14ac:dyDescent="0.35">
      <c r="A56" s="73"/>
      <c r="B56" s="72" t="s">
        <v>73</v>
      </c>
      <c r="C56" s="72"/>
      <c r="D56" s="72"/>
      <c r="E56" s="72"/>
      <c r="F56" s="72"/>
      <c r="G56" s="72"/>
      <c r="H56" s="72"/>
      <c r="I56" s="74">
        <f>SUM(I57:I59)</f>
        <v>4500</v>
      </c>
    </row>
    <row r="57" spans="1:9" x14ac:dyDescent="0.3">
      <c r="A57" s="17"/>
      <c r="B57" s="11" t="s">
        <v>74</v>
      </c>
      <c r="C57" s="14">
        <v>30</v>
      </c>
      <c r="D57" s="64">
        <v>150</v>
      </c>
      <c r="I57" s="67">
        <f>C57*D57</f>
        <v>4500</v>
      </c>
    </row>
    <row r="58" spans="1:9" x14ac:dyDescent="0.3">
      <c r="A58" s="17"/>
      <c r="B58" s="11"/>
      <c r="C58" s="14"/>
      <c r="D58" s="64"/>
      <c r="I58" s="67"/>
    </row>
    <row r="59" spans="1:9" ht="15" thickBot="1" x14ac:dyDescent="0.35">
      <c r="A59" s="17"/>
      <c r="B59" s="11"/>
      <c r="C59" s="14"/>
      <c r="D59" s="64"/>
      <c r="I59" s="67"/>
    </row>
    <row r="60" spans="1:9" ht="15" thickBot="1" x14ac:dyDescent="0.35">
      <c r="A60" s="65"/>
      <c r="B60" s="66" t="s">
        <v>15</v>
      </c>
      <c r="C60" s="66"/>
      <c r="D60" s="66"/>
      <c r="E60" s="66"/>
      <c r="F60" s="66"/>
      <c r="G60" s="66"/>
      <c r="H60" s="66"/>
      <c r="I60" s="75">
        <f>SUM(I61:I66)</f>
        <v>6000</v>
      </c>
    </row>
    <row r="61" spans="1:9" x14ac:dyDescent="0.3">
      <c r="A61" s="17"/>
      <c r="B61" s="11" t="s">
        <v>67</v>
      </c>
      <c r="C61" s="14">
        <v>30</v>
      </c>
      <c r="D61" s="64">
        <v>50</v>
      </c>
      <c r="I61" s="67">
        <f>C61*D61</f>
        <v>1500</v>
      </c>
    </row>
    <row r="62" spans="1:9" x14ac:dyDescent="0.3">
      <c r="A62" s="17"/>
      <c r="B62" s="11" t="s">
        <v>68</v>
      </c>
      <c r="C62" s="14">
        <v>30</v>
      </c>
      <c r="D62" s="64">
        <v>50</v>
      </c>
      <c r="I62" s="67">
        <f t="shared" ref="I62:I64" si="19">C62*D62</f>
        <v>1500</v>
      </c>
    </row>
    <row r="63" spans="1:9" x14ac:dyDescent="0.3">
      <c r="A63" s="17"/>
      <c r="B63" s="11" t="s">
        <v>69</v>
      </c>
      <c r="C63" s="14">
        <v>30</v>
      </c>
      <c r="D63" s="64">
        <v>50</v>
      </c>
      <c r="I63" s="67">
        <f t="shared" si="19"/>
        <v>1500</v>
      </c>
    </row>
    <row r="64" spans="1:9" x14ac:dyDescent="0.3">
      <c r="A64" s="17"/>
      <c r="B64" s="11" t="s">
        <v>70</v>
      </c>
      <c r="C64" s="14">
        <v>30</v>
      </c>
      <c r="D64" s="64">
        <v>50</v>
      </c>
      <c r="I64" s="67">
        <f t="shared" si="19"/>
        <v>1500</v>
      </c>
    </row>
    <row r="65" spans="1:9" x14ac:dyDescent="0.3">
      <c r="A65" s="17"/>
      <c r="B65" s="11"/>
      <c r="C65" s="14"/>
      <c r="D65" s="64"/>
      <c r="I65" s="67"/>
    </row>
    <row r="66" spans="1:9" ht="15" thickBot="1" x14ac:dyDescent="0.35">
      <c r="A66" s="19"/>
      <c r="B66" s="68"/>
      <c r="C66" s="30"/>
      <c r="D66" s="69"/>
      <c r="E66" s="21"/>
      <c r="F66" s="21"/>
      <c r="G66" s="21"/>
      <c r="H66" s="21"/>
      <c r="I66" s="70"/>
    </row>
    <row r="67" spans="1:9" ht="15" thickBot="1" x14ac:dyDescent="0.35">
      <c r="A67" s="71"/>
      <c r="B67" s="72" t="s">
        <v>19</v>
      </c>
      <c r="C67" s="72"/>
      <c r="D67" s="72"/>
      <c r="E67" s="72"/>
      <c r="F67" s="72"/>
      <c r="G67" s="72"/>
      <c r="H67" s="72"/>
      <c r="I67" s="74">
        <f>SUM(I68:I71)</f>
        <v>3000</v>
      </c>
    </row>
    <row r="68" spans="1:9" x14ac:dyDescent="0.3">
      <c r="A68" s="17"/>
      <c r="B68" s="11" t="s">
        <v>71</v>
      </c>
      <c r="C68" s="14">
        <v>30</v>
      </c>
      <c r="D68" s="64">
        <v>50</v>
      </c>
      <c r="I68" s="67">
        <f>C68*D68</f>
        <v>1500</v>
      </c>
    </row>
    <row r="69" spans="1:9" x14ac:dyDescent="0.3">
      <c r="A69" s="17"/>
      <c r="B69" s="11" t="s">
        <v>72</v>
      </c>
      <c r="C69" s="14">
        <v>30</v>
      </c>
      <c r="D69" s="64">
        <v>50</v>
      </c>
      <c r="I69" s="67">
        <f>C69*D69</f>
        <v>1500</v>
      </c>
    </row>
    <row r="70" spans="1:9" x14ac:dyDescent="0.3">
      <c r="A70" s="17"/>
      <c r="B70" s="11"/>
      <c r="C70" s="14"/>
      <c r="D70" s="64"/>
      <c r="I70" s="67"/>
    </row>
    <row r="71" spans="1:9" ht="15" thickBot="1" x14ac:dyDescent="0.35">
      <c r="A71" s="19"/>
      <c r="B71" s="68"/>
      <c r="C71" s="30"/>
      <c r="D71" s="69"/>
      <c r="E71" s="21"/>
      <c r="F71" s="21"/>
      <c r="G71" s="21"/>
      <c r="H71" s="21"/>
      <c r="I71" s="70"/>
    </row>
    <row r="72" spans="1:9" ht="15" thickBot="1" x14ac:dyDescent="0.35">
      <c r="A72" s="82"/>
      <c r="B72" s="83" t="s">
        <v>7</v>
      </c>
      <c r="C72" s="84"/>
      <c r="D72" s="84"/>
      <c r="E72" s="84"/>
      <c r="F72" s="84"/>
      <c r="G72" s="84"/>
      <c r="H72" s="84"/>
      <c r="I72" s="85">
        <f>I51+I56+I60+I67</f>
        <v>19000</v>
      </c>
    </row>
    <row r="73" spans="1:9" ht="15" thickBot="1" x14ac:dyDescent="0.35"/>
    <row r="74" spans="1:9" ht="15" thickBot="1" x14ac:dyDescent="0.35">
      <c r="A74" s="86"/>
      <c r="B74" s="87" t="s">
        <v>8</v>
      </c>
      <c r="C74" s="88"/>
      <c r="D74" s="88"/>
      <c r="E74" s="88"/>
      <c r="F74" s="88"/>
      <c r="G74" s="88"/>
      <c r="H74" s="88"/>
      <c r="I74" s="89"/>
    </row>
    <row r="75" spans="1:9" x14ac:dyDescent="0.3">
      <c r="A75" s="17"/>
      <c r="B75" s="7" t="s">
        <v>9</v>
      </c>
      <c r="C75" s="77">
        <v>3000</v>
      </c>
      <c r="D75" s="5">
        <v>0.75</v>
      </c>
      <c r="I75" s="18">
        <f>C75*D75</f>
        <v>2250</v>
      </c>
    </row>
    <row r="76" spans="1:9" x14ac:dyDescent="0.3">
      <c r="A76" s="17"/>
      <c r="B76" s="7" t="s">
        <v>10</v>
      </c>
      <c r="C76" s="77">
        <v>500</v>
      </c>
      <c r="D76" s="5">
        <v>15</v>
      </c>
      <c r="I76" s="18">
        <f>C76*D76</f>
        <v>7500</v>
      </c>
    </row>
    <row r="77" spans="1:9" x14ac:dyDescent="0.3">
      <c r="A77" s="17"/>
      <c r="B77" s="7" t="s">
        <v>11</v>
      </c>
      <c r="C77" s="77">
        <v>2000</v>
      </c>
      <c r="D77" s="5">
        <v>0.3</v>
      </c>
      <c r="I77" s="18">
        <f>C77*D77</f>
        <v>600</v>
      </c>
    </row>
    <row r="78" spans="1:9" x14ac:dyDescent="0.3">
      <c r="A78" s="17"/>
      <c r="B78" s="7" t="s">
        <v>12</v>
      </c>
      <c r="C78" s="77">
        <v>1000</v>
      </c>
      <c r="D78" s="5">
        <v>5</v>
      </c>
      <c r="I78" s="18">
        <f>C78*D78</f>
        <v>5000</v>
      </c>
    </row>
    <row r="79" spans="1:9" x14ac:dyDescent="0.3">
      <c r="A79" s="17"/>
      <c r="B79" s="7"/>
      <c r="C79" s="77"/>
      <c r="D79" s="5"/>
      <c r="I79" s="18"/>
    </row>
    <row r="80" spans="1:9" x14ac:dyDescent="0.3">
      <c r="A80" s="17"/>
      <c r="B80" s="6" t="s">
        <v>77</v>
      </c>
      <c r="C80" s="91">
        <v>1</v>
      </c>
      <c r="D80" s="16">
        <v>5000</v>
      </c>
      <c r="E80" s="6"/>
      <c r="F80" s="6"/>
      <c r="G80" s="6"/>
      <c r="H80" s="6"/>
      <c r="I80" s="92">
        <f>C80*D80</f>
        <v>5000</v>
      </c>
    </row>
    <row r="81" spans="1:9" x14ac:dyDescent="0.3">
      <c r="A81" s="17"/>
      <c r="B81" s="48"/>
      <c r="C81" s="77"/>
      <c r="D81" s="5"/>
      <c r="I81" s="18"/>
    </row>
    <row r="82" spans="1:9" ht="15" thickBot="1" x14ac:dyDescent="0.35">
      <c r="A82" s="17"/>
      <c r="B82" s="6" t="s">
        <v>13</v>
      </c>
      <c r="C82" s="91">
        <v>0</v>
      </c>
      <c r="D82" s="16">
        <v>20000</v>
      </c>
      <c r="E82" s="6"/>
      <c r="F82" s="6"/>
      <c r="G82" s="6"/>
      <c r="H82" s="6"/>
      <c r="I82" s="92">
        <f>C82*D82</f>
        <v>0</v>
      </c>
    </row>
    <row r="83" spans="1:9" ht="15" thickBot="1" x14ac:dyDescent="0.35">
      <c r="A83" s="86"/>
      <c r="B83" s="87" t="s">
        <v>79</v>
      </c>
      <c r="C83" s="87"/>
      <c r="D83" s="87"/>
      <c r="E83" s="87"/>
      <c r="F83" s="87"/>
      <c r="G83" s="87"/>
      <c r="H83" s="87"/>
      <c r="I83" s="90">
        <f>SUM(I75:I82)</f>
        <v>20350</v>
      </c>
    </row>
    <row r="84" spans="1:9" ht="15" thickBot="1" x14ac:dyDescent="0.35"/>
    <row r="85" spans="1:9" ht="15" thickBot="1" x14ac:dyDescent="0.35">
      <c r="A85" s="94"/>
      <c r="B85" s="95" t="s">
        <v>16</v>
      </c>
      <c r="C85" s="96"/>
      <c r="D85" s="96"/>
      <c r="E85" s="96"/>
      <c r="F85" s="96"/>
      <c r="G85" s="96"/>
      <c r="H85" s="96"/>
      <c r="I85" s="97"/>
    </row>
    <row r="86" spans="1:9" x14ac:dyDescent="0.3">
      <c r="A86" s="17"/>
      <c r="B86" s="48" t="s">
        <v>80</v>
      </c>
      <c r="C86" s="93">
        <v>4</v>
      </c>
      <c r="D86" s="13">
        <v>4</v>
      </c>
      <c r="E86" s="3">
        <v>100</v>
      </c>
      <c r="G86" s="3">
        <f>C86*D86*E86</f>
        <v>1600</v>
      </c>
      <c r="H86" s="4">
        <f t="shared" ref="H86:H91" si="20">H$3</f>
        <v>6.1</v>
      </c>
      <c r="I86" s="18">
        <f>G86*H86</f>
        <v>9760</v>
      </c>
    </row>
    <row r="87" spans="1:9" x14ac:dyDescent="0.3">
      <c r="A87" s="17"/>
      <c r="B87" s="7" t="s">
        <v>17</v>
      </c>
      <c r="C87" s="14">
        <v>4</v>
      </c>
      <c r="D87" s="13">
        <v>100</v>
      </c>
      <c r="E87" s="3">
        <v>15</v>
      </c>
      <c r="G87" s="3">
        <f>C87*D87*E87</f>
        <v>6000</v>
      </c>
      <c r="H87" s="4">
        <f t="shared" si="20"/>
        <v>6.1</v>
      </c>
      <c r="I87" s="18">
        <f>G87*H87</f>
        <v>36600</v>
      </c>
    </row>
    <row r="88" spans="1:9" x14ac:dyDescent="0.3">
      <c r="A88" s="17"/>
      <c r="B88" s="7" t="s">
        <v>18</v>
      </c>
      <c r="C88" s="14">
        <v>1</v>
      </c>
      <c r="D88" s="13">
        <v>200</v>
      </c>
      <c r="E88" s="3">
        <v>25</v>
      </c>
      <c r="G88" s="3">
        <f>C88*D88*E88</f>
        <v>5000</v>
      </c>
      <c r="H88" s="4">
        <f t="shared" si="20"/>
        <v>6.1</v>
      </c>
      <c r="I88" s="18">
        <f>G88*H88</f>
        <v>30500</v>
      </c>
    </row>
    <row r="89" spans="1:9" x14ac:dyDescent="0.3">
      <c r="A89" s="17"/>
      <c r="B89" s="7"/>
      <c r="I89" s="98"/>
    </row>
    <row r="90" spans="1:9" x14ac:dyDescent="0.3">
      <c r="A90" s="17"/>
      <c r="B90" s="48" t="s">
        <v>81</v>
      </c>
      <c r="C90" s="14">
        <v>4</v>
      </c>
      <c r="D90" s="13">
        <v>2</v>
      </c>
      <c r="E90" s="3">
        <v>200</v>
      </c>
      <c r="G90" s="3">
        <f>C90*D90*E90</f>
        <v>1600</v>
      </c>
      <c r="H90" s="4">
        <f t="shared" si="20"/>
        <v>6.1</v>
      </c>
      <c r="I90" s="18">
        <f>G90*H90</f>
        <v>9760</v>
      </c>
    </row>
    <row r="91" spans="1:9" x14ac:dyDescent="0.3">
      <c r="A91" s="17"/>
      <c r="B91" s="48" t="s">
        <v>82</v>
      </c>
      <c r="C91" s="14">
        <v>1</v>
      </c>
      <c r="D91" s="13">
        <v>1</v>
      </c>
      <c r="E91" s="3">
        <v>5000</v>
      </c>
      <c r="G91" s="3">
        <f>C91*D91*E91</f>
        <v>5000</v>
      </c>
      <c r="H91" s="4">
        <f t="shared" si="20"/>
        <v>6.1</v>
      </c>
      <c r="I91" s="18">
        <f>G91*H91</f>
        <v>30500</v>
      </c>
    </row>
    <row r="92" spans="1:9" ht="15" thickBot="1" x14ac:dyDescent="0.35">
      <c r="A92" s="17"/>
      <c r="I92" s="98"/>
    </row>
    <row r="93" spans="1:9" ht="15" thickBot="1" x14ac:dyDescent="0.35">
      <c r="A93" s="94"/>
      <c r="B93" s="95" t="s">
        <v>16</v>
      </c>
      <c r="C93" s="96"/>
      <c r="D93" s="96"/>
      <c r="E93" s="96"/>
      <c r="F93" s="96"/>
      <c r="G93" s="100">
        <f>SUM(G86:G92)</f>
        <v>19200</v>
      </c>
      <c r="H93" s="96"/>
      <c r="I93" s="99">
        <f>SUM(I86:I92)</f>
        <v>117120</v>
      </c>
    </row>
    <row r="94" spans="1:9" ht="15" thickBot="1" x14ac:dyDescent="0.35"/>
    <row r="95" spans="1:9" x14ac:dyDescent="0.3">
      <c r="B95" s="6" t="s">
        <v>46</v>
      </c>
      <c r="C95" s="6"/>
      <c r="D95" s="6"/>
      <c r="E95" s="6"/>
      <c r="F95" s="6"/>
      <c r="G95" s="15">
        <f>G9+G11+G39+G48+G93</f>
        <v>41837.5</v>
      </c>
      <c r="H95" s="6"/>
      <c r="I95" s="29">
        <f>I9+I11+I39+I48+I72+I83+I93</f>
        <v>294558.75</v>
      </c>
    </row>
    <row r="96" spans="1:9" x14ac:dyDescent="0.3">
      <c r="I96" s="5">
        <f>I9</f>
        <v>66246</v>
      </c>
    </row>
    <row r="97" spans="9:9" x14ac:dyDescent="0.3">
      <c r="I97" s="76">
        <f>I95/I96</f>
        <v>4.4464382755185214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
&amp;A&amp;R&amp;D
&amp;T</oddHeader>
    <oddFooter>&amp;R&amp;P/&amp;N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63FA-4B71-4A71-8550-82C5ADFC4988}">
  <sheetPr>
    <pageSetUpPr fitToPage="1"/>
  </sheetPr>
  <dimension ref="A1:K126"/>
  <sheetViews>
    <sheetView tabSelected="1" zoomScaleNormal="100" workbookViewId="0">
      <selection activeCell="C98" sqref="C98"/>
    </sheetView>
  </sheetViews>
  <sheetFormatPr defaultRowHeight="14.4" x14ac:dyDescent="0.3"/>
  <cols>
    <col min="2" max="2" width="37.44140625" customWidth="1"/>
    <col min="3" max="3" width="9.77734375" bestFit="1" customWidth="1"/>
    <col min="4" max="4" width="10.44140625" bestFit="1" customWidth="1"/>
    <col min="5" max="5" width="13.33203125" customWidth="1"/>
    <col min="6" max="6" width="11.21875" customWidth="1"/>
    <col min="7" max="7" width="11.6640625" customWidth="1"/>
    <col min="8" max="8" width="15.6640625" customWidth="1"/>
    <col min="9" max="9" width="11.77734375" customWidth="1"/>
    <col min="10" max="10" width="0.77734375" customWidth="1"/>
    <col min="11" max="11" width="5.88671875" customWidth="1"/>
    <col min="13" max="13" width="10.33203125" customWidth="1"/>
  </cols>
  <sheetData>
    <row r="1" spans="1:9" ht="15" thickBot="1" x14ac:dyDescent="0.35">
      <c r="B1" t="s">
        <v>85</v>
      </c>
    </row>
    <row r="2" spans="1:9" x14ac:dyDescent="0.3">
      <c r="B2" s="31" t="s">
        <v>86</v>
      </c>
      <c r="C2" s="129">
        <v>5500</v>
      </c>
      <c r="D2" s="130">
        <f>C2/C$2</f>
        <v>1</v>
      </c>
    </row>
    <row r="3" spans="1:9" x14ac:dyDescent="0.3">
      <c r="B3" s="131" t="s">
        <v>87</v>
      </c>
      <c r="C3" s="13">
        <v>4800</v>
      </c>
      <c r="D3" s="132">
        <f t="shared" ref="D3:D4" si="0">C3/C$2</f>
        <v>0.87272727272727268</v>
      </c>
    </row>
    <row r="4" spans="1:9" ht="15" thickBot="1" x14ac:dyDescent="0.35">
      <c r="B4" s="133" t="s">
        <v>88</v>
      </c>
      <c r="C4" s="22">
        <f>C2-C3</f>
        <v>700</v>
      </c>
      <c r="D4" s="134">
        <f t="shared" si="0"/>
        <v>0.12727272727272726</v>
      </c>
    </row>
    <row r="5" spans="1:9" ht="15" thickBot="1" x14ac:dyDescent="0.35">
      <c r="B5" s="135" t="s">
        <v>89</v>
      </c>
      <c r="C5" s="136">
        <v>4425</v>
      </c>
      <c r="D5" s="137">
        <f>C5/C$5</f>
        <v>1</v>
      </c>
      <c r="H5" s="176" t="s">
        <v>95</v>
      </c>
      <c r="I5" s="177" t="s">
        <v>96</v>
      </c>
    </row>
    <row r="6" spans="1:9" ht="14.4" customHeight="1" thickBot="1" x14ac:dyDescent="0.35">
      <c r="B6" s="138" t="s">
        <v>87</v>
      </c>
      <c r="C6" s="123">
        <v>3000</v>
      </c>
      <c r="D6" s="139">
        <f t="shared" ref="D6:D7" si="1">C6/C$5</f>
        <v>0.67796610169491522</v>
      </c>
      <c r="H6" s="176"/>
      <c r="I6" s="177"/>
    </row>
    <row r="7" spans="1:9" ht="15" thickBot="1" x14ac:dyDescent="0.35">
      <c r="B7" s="140" t="s">
        <v>88</v>
      </c>
      <c r="C7" s="141">
        <f>C5-C6</f>
        <v>1425</v>
      </c>
      <c r="D7" s="142">
        <f t="shared" si="1"/>
        <v>0.32203389830508472</v>
      </c>
      <c r="H7" s="176"/>
      <c r="I7" s="177"/>
    </row>
    <row r="8" spans="1:9" ht="15" thickBot="1" x14ac:dyDescent="0.35">
      <c r="B8" s="125"/>
      <c r="C8" s="123"/>
      <c r="D8" s="124"/>
      <c r="H8" s="148">
        <f>I23+I25+I62+I109</f>
        <v>160260</v>
      </c>
      <c r="I8" s="149">
        <f>I124</f>
        <v>235985</v>
      </c>
    </row>
    <row r="9" spans="1:9" ht="15" thickBot="1" x14ac:dyDescent="0.35">
      <c r="B9" s="143" t="s">
        <v>90</v>
      </c>
      <c r="C9" s="154">
        <f>C2/C5</f>
        <v>1.2429378531073447</v>
      </c>
      <c r="D9" s="146" t="s">
        <v>92</v>
      </c>
      <c r="E9" s="144">
        <f>C10</f>
        <v>30</v>
      </c>
      <c r="F9" s="174" t="s">
        <v>91</v>
      </c>
      <c r="G9" s="147">
        <f>C10*C9</f>
        <v>37.288135593220339</v>
      </c>
      <c r="H9" s="167"/>
      <c r="I9" s="150"/>
    </row>
    <row r="10" spans="1:9" ht="15" thickBot="1" x14ac:dyDescent="0.35">
      <c r="B10" s="143" t="s">
        <v>92</v>
      </c>
      <c r="C10" s="144">
        <f>E17</f>
        <v>30</v>
      </c>
      <c r="D10" s="143" t="s">
        <v>93</v>
      </c>
      <c r="E10" s="145">
        <f>C10/C5</f>
        <v>6.7796610169491523E-3</v>
      </c>
      <c r="F10" s="175"/>
      <c r="G10" s="165">
        <f>C2*E10</f>
        <v>37.288135593220339</v>
      </c>
      <c r="H10" s="168">
        <f>H8/G10</f>
        <v>4297.8818181818178</v>
      </c>
      <c r="I10" s="166"/>
    </row>
    <row r="11" spans="1:9" ht="15" thickBot="1" x14ac:dyDescent="0.35">
      <c r="B11" s="125"/>
      <c r="C11" s="123"/>
      <c r="D11" s="124"/>
      <c r="E11" s="126"/>
      <c r="F11" s="14"/>
      <c r="G11" s="127"/>
      <c r="H11" s="128"/>
      <c r="I11" s="151"/>
    </row>
    <row r="12" spans="1:9" ht="15" thickBot="1" x14ac:dyDescent="0.35">
      <c r="B12" t="s">
        <v>94</v>
      </c>
      <c r="F12" s="76">
        <f>F13/G10</f>
        <v>6.8654545454545453</v>
      </c>
      <c r="G12" s="127"/>
      <c r="H12" s="128"/>
      <c r="I12" s="163"/>
    </row>
    <row r="13" spans="1:9" ht="15" thickBot="1" x14ac:dyDescent="0.35">
      <c r="B13" s="126">
        <v>4</v>
      </c>
      <c r="C13" s="14">
        <v>4</v>
      </c>
      <c r="D13" s="127">
        <v>8</v>
      </c>
      <c r="E13" s="128">
        <v>2</v>
      </c>
      <c r="F13" s="152">
        <f>B13*C13*D13*E13</f>
        <v>256</v>
      </c>
      <c r="G13" s="153"/>
      <c r="H13" s="162"/>
      <c r="I13" s="164">
        <f>$I$8/F13</f>
        <v>921.81640625</v>
      </c>
    </row>
    <row r="14" spans="1:9" x14ac:dyDescent="0.3">
      <c r="B14" s="11"/>
      <c r="C14" s="13"/>
      <c r="D14" s="122"/>
    </row>
    <row r="15" spans="1:9" ht="15" thickBot="1" x14ac:dyDescent="0.35"/>
    <row r="16" spans="1:9" ht="28.8" x14ac:dyDescent="0.3">
      <c r="A16" s="110" t="s">
        <v>47</v>
      </c>
      <c r="B16" s="111" t="s">
        <v>23</v>
      </c>
      <c r="C16" s="112" t="s">
        <v>1</v>
      </c>
      <c r="D16" s="112" t="s">
        <v>1</v>
      </c>
      <c r="E16" s="112" t="s">
        <v>51</v>
      </c>
      <c r="F16" s="112" t="s">
        <v>25</v>
      </c>
      <c r="G16" s="112"/>
      <c r="H16" s="112"/>
      <c r="I16" s="113" t="s">
        <v>3</v>
      </c>
    </row>
    <row r="17" spans="1:11" x14ac:dyDescent="0.3">
      <c r="A17" s="17" t="s">
        <v>24</v>
      </c>
      <c r="B17" t="s">
        <v>4</v>
      </c>
      <c r="C17" s="1">
        <v>5</v>
      </c>
      <c r="D17" s="1">
        <v>6</v>
      </c>
      <c r="E17" s="2">
        <f>C17*D17</f>
        <v>30</v>
      </c>
      <c r="F17" s="5">
        <v>1000</v>
      </c>
      <c r="G17" s="3"/>
      <c r="H17" s="4"/>
      <c r="I17" s="18">
        <f>E17*F17</f>
        <v>30000</v>
      </c>
    </row>
    <row r="18" spans="1:11" x14ac:dyDescent="0.3">
      <c r="A18" s="17" t="s">
        <v>48</v>
      </c>
      <c r="B18" t="s">
        <v>21</v>
      </c>
      <c r="F18" s="5">
        <v>1200</v>
      </c>
      <c r="G18" s="3"/>
      <c r="H18" s="4"/>
      <c r="I18" s="18">
        <f>F18</f>
        <v>1200</v>
      </c>
    </row>
    <row r="19" spans="1:11" x14ac:dyDescent="0.3">
      <c r="A19" s="17" t="s">
        <v>49</v>
      </c>
      <c r="B19" t="s">
        <v>20</v>
      </c>
      <c r="E19" s="2">
        <f>E17</f>
        <v>30</v>
      </c>
      <c r="F19" s="5">
        <v>20</v>
      </c>
      <c r="G19" s="3"/>
      <c r="H19" s="4"/>
      <c r="I19" s="18">
        <f t="shared" ref="I19:I21" si="2">E19*F19</f>
        <v>600</v>
      </c>
    </row>
    <row r="20" spans="1:11" x14ac:dyDescent="0.3">
      <c r="A20" s="17"/>
      <c r="E20" s="2"/>
      <c r="F20" s="5"/>
      <c r="G20" s="3"/>
      <c r="H20" s="4"/>
      <c r="I20" s="18"/>
    </row>
    <row r="21" spans="1:11" x14ac:dyDescent="0.3">
      <c r="A21" s="17" t="s">
        <v>50</v>
      </c>
      <c r="B21" t="s">
        <v>22</v>
      </c>
      <c r="C21" s="8">
        <v>10</v>
      </c>
      <c r="D21" s="8">
        <v>2</v>
      </c>
      <c r="E21" s="8">
        <f>C21-D21</f>
        <v>8</v>
      </c>
      <c r="F21" s="5">
        <v>120</v>
      </c>
      <c r="G21" s="3"/>
      <c r="H21" s="4"/>
      <c r="I21" s="18">
        <f t="shared" si="2"/>
        <v>960</v>
      </c>
    </row>
    <row r="22" spans="1:11" x14ac:dyDescent="0.3">
      <c r="A22" s="17"/>
      <c r="F22" s="3"/>
      <c r="G22" s="3"/>
      <c r="H22" s="4"/>
      <c r="I22" s="98"/>
    </row>
    <row r="23" spans="1:11" ht="15" thickBot="1" x14ac:dyDescent="0.35">
      <c r="A23" s="114" t="s">
        <v>47</v>
      </c>
      <c r="B23" s="115" t="s">
        <v>23</v>
      </c>
      <c r="C23" s="115"/>
      <c r="D23" s="115"/>
      <c r="E23" s="115"/>
      <c r="F23" s="115"/>
      <c r="G23" s="116">
        <f>SUM(G17:G21)</f>
        <v>0</v>
      </c>
      <c r="H23" s="115"/>
      <c r="I23" s="117">
        <f>SUM(I17:I22)</f>
        <v>32760</v>
      </c>
      <c r="K23" s="122">
        <f>I23/I$124</f>
        <v>0.13882238277856643</v>
      </c>
    </row>
    <row r="24" spans="1:11" ht="15" thickBot="1" x14ac:dyDescent="0.35"/>
    <row r="25" spans="1:11" ht="15" thickBot="1" x14ac:dyDescent="0.35">
      <c r="A25" s="106" t="s">
        <v>26</v>
      </c>
      <c r="B25" s="79" t="s">
        <v>5</v>
      </c>
      <c r="C25" s="107">
        <f>C17</f>
        <v>5</v>
      </c>
      <c r="D25" s="107">
        <f>D17</f>
        <v>6</v>
      </c>
      <c r="E25" s="108">
        <f>C25*D25</f>
        <v>30</v>
      </c>
      <c r="F25" s="120">
        <v>800</v>
      </c>
      <c r="G25" s="120"/>
      <c r="H25" s="121"/>
      <c r="I25" s="109">
        <f>E25*F25</f>
        <v>24000</v>
      </c>
      <c r="K25" s="122">
        <f>I25/I$124</f>
        <v>0.1017013793249571</v>
      </c>
    </row>
    <row r="26" spans="1:11" ht="15" thickBot="1" x14ac:dyDescent="0.35">
      <c r="C26" s="1"/>
      <c r="D26" s="1"/>
      <c r="E26" s="2"/>
      <c r="F26" s="3"/>
      <c r="G26" s="3"/>
      <c r="H26" s="4"/>
      <c r="I26" s="5"/>
    </row>
    <row r="27" spans="1:11" ht="15" thickBot="1" x14ac:dyDescent="0.35">
      <c r="A27" s="102" t="s">
        <v>27</v>
      </c>
      <c r="B27" s="103" t="s">
        <v>45</v>
      </c>
      <c r="C27" s="118"/>
      <c r="D27" s="118"/>
      <c r="E27" s="118"/>
      <c r="F27" s="118"/>
      <c r="G27" s="118"/>
      <c r="H27" s="118"/>
      <c r="I27" s="119" t="s">
        <v>84</v>
      </c>
    </row>
    <row r="28" spans="1:11" x14ac:dyDescent="0.3">
      <c r="A28" s="26" t="s">
        <v>28</v>
      </c>
      <c r="B28" s="27" t="s">
        <v>35</v>
      </c>
      <c r="C28" s="27"/>
      <c r="D28" s="27"/>
      <c r="E28" s="27"/>
      <c r="F28" s="27"/>
      <c r="G28" s="28"/>
      <c r="H28" s="27"/>
      <c r="I28" s="29">
        <f>SUM(I29:I32)</f>
        <v>2525</v>
      </c>
    </row>
    <row r="29" spans="1:11" x14ac:dyDescent="0.3">
      <c r="A29" s="17"/>
      <c r="B29" s="12" t="s">
        <v>38</v>
      </c>
      <c r="E29" s="13">
        <v>1</v>
      </c>
      <c r="F29" s="5">
        <v>600</v>
      </c>
      <c r="G29" s="3"/>
      <c r="H29" s="4"/>
      <c r="I29" s="18">
        <f>E29*F29</f>
        <v>600</v>
      </c>
    </row>
    <row r="30" spans="1:11" x14ac:dyDescent="0.3">
      <c r="A30" s="17"/>
      <c r="B30" s="12" t="s">
        <v>39</v>
      </c>
      <c r="E30" s="13">
        <v>1</v>
      </c>
      <c r="F30" s="5">
        <v>600</v>
      </c>
      <c r="G30" s="3"/>
      <c r="H30" s="4"/>
      <c r="I30" s="18">
        <f t="shared" ref="I30:I32" si="3">E30*F30</f>
        <v>600</v>
      </c>
    </row>
    <row r="31" spans="1:11" x14ac:dyDescent="0.3">
      <c r="A31" s="17"/>
      <c r="B31" s="12" t="s">
        <v>40</v>
      </c>
      <c r="E31" s="13">
        <v>1</v>
      </c>
      <c r="F31" s="5">
        <v>650</v>
      </c>
      <c r="G31" s="3"/>
      <c r="H31" s="4"/>
      <c r="I31" s="18">
        <f t="shared" si="3"/>
        <v>650</v>
      </c>
    </row>
    <row r="32" spans="1:11" ht="15" thickBot="1" x14ac:dyDescent="0.35">
      <c r="A32" s="19"/>
      <c r="B32" s="20" t="s">
        <v>41</v>
      </c>
      <c r="C32" s="21"/>
      <c r="D32" s="21"/>
      <c r="E32" s="22">
        <v>1</v>
      </c>
      <c r="F32" s="5">
        <v>675</v>
      </c>
      <c r="G32" s="23"/>
      <c r="H32" s="24"/>
      <c r="I32" s="18">
        <f t="shared" si="3"/>
        <v>675</v>
      </c>
    </row>
    <row r="33" spans="1:9" x14ac:dyDescent="0.3">
      <c r="A33" s="26" t="s">
        <v>29</v>
      </c>
      <c r="B33" s="27" t="s">
        <v>36</v>
      </c>
      <c r="C33" s="27"/>
      <c r="D33" s="27"/>
      <c r="E33" s="27"/>
      <c r="F33" s="27"/>
      <c r="G33" s="28">
        <f>SUM(G34:G37)</f>
        <v>0</v>
      </c>
      <c r="H33" s="27"/>
      <c r="I33" s="29">
        <f>SUM(I34:I37)</f>
        <v>1650</v>
      </c>
    </row>
    <row r="34" spans="1:9" x14ac:dyDescent="0.3">
      <c r="A34" s="17"/>
      <c r="B34" s="12" t="s">
        <v>42</v>
      </c>
      <c r="E34" s="14">
        <v>6</v>
      </c>
      <c r="F34" s="5">
        <v>75</v>
      </c>
      <c r="G34" s="3"/>
      <c r="H34" s="4"/>
      <c r="I34" s="18">
        <f>E34*F34</f>
        <v>450</v>
      </c>
    </row>
    <row r="35" spans="1:9" x14ac:dyDescent="0.3">
      <c r="A35" s="17"/>
      <c r="B35" s="12" t="s">
        <v>43</v>
      </c>
      <c r="E35" s="14">
        <v>6</v>
      </c>
      <c r="F35" s="5">
        <v>75</v>
      </c>
      <c r="G35" s="3"/>
      <c r="H35" s="4"/>
      <c r="I35" s="18">
        <f t="shared" ref="I35:I37" si="4">E35*F35</f>
        <v>450</v>
      </c>
    </row>
    <row r="36" spans="1:9" x14ac:dyDescent="0.3">
      <c r="A36" s="17"/>
      <c r="B36" s="12" t="s">
        <v>37</v>
      </c>
      <c r="E36" s="14">
        <v>5</v>
      </c>
      <c r="F36" s="5">
        <v>75</v>
      </c>
      <c r="G36" s="3"/>
      <c r="H36" s="4"/>
      <c r="I36" s="18">
        <f t="shared" si="4"/>
        <v>375</v>
      </c>
    </row>
    <row r="37" spans="1:9" ht="15" thickBot="1" x14ac:dyDescent="0.35">
      <c r="A37" s="19"/>
      <c r="B37" s="20" t="s">
        <v>44</v>
      </c>
      <c r="C37" s="21"/>
      <c r="D37" s="21"/>
      <c r="E37" s="30">
        <v>5</v>
      </c>
      <c r="F37" s="5">
        <v>75</v>
      </c>
      <c r="G37" s="23"/>
      <c r="H37" s="24"/>
      <c r="I37" s="18">
        <f t="shared" si="4"/>
        <v>375</v>
      </c>
    </row>
    <row r="38" spans="1:9" x14ac:dyDescent="0.3">
      <c r="A38" s="26" t="s">
        <v>30</v>
      </c>
      <c r="B38" s="27" t="s">
        <v>6</v>
      </c>
      <c r="C38" s="27"/>
      <c r="D38" s="27"/>
      <c r="E38" s="27"/>
      <c r="F38" s="27"/>
      <c r="G38" s="28">
        <f>SUM(G39:G42)</f>
        <v>0</v>
      </c>
      <c r="H38" s="27"/>
      <c r="I38" s="29">
        <f>SUM(I39:I42)</f>
        <v>8100</v>
      </c>
    </row>
    <row r="39" spans="1:9" x14ac:dyDescent="0.3">
      <c r="A39" s="17"/>
      <c r="B39" s="12" t="s">
        <v>42</v>
      </c>
      <c r="E39" s="14">
        <f>E34-1</f>
        <v>5</v>
      </c>
      <c r="F39" s="5">
        <v>450</v>
      </c>
      <c r="G39" s="3"/>
      <c r="H39" s="4"/>
      <c r="I39" s="18">
        <f>E39*F39</f>
        <v>2250</v>
      </c>
    </row>
    <row r="40" spans="1:9" x14ac:dyDescent="0.3">
      <c r="A40" s="17"/>
      <c r="B40" s="12" t="s">
        <v>43</v>
      </c>
      <c r="E40" s="14">
        <f t="shared" ref="E40:E42" si="5">E35-1</f>
        <v>5</v>
      </c>
      <c r="F40" s="5">
        <v>450</v>
      </c>
      <c r="G40" s="3"/>
      <c r="H40" s="4"/>
      <c r="I40" s="18">
        <f t="shared" ref="I40:I42" si="6">E40*F40</f>
        <v>2250</v>
      </c>
    </row>
    <row r="41" spans="1:9" x14ac:dyDescent="0.3">
      <c r="A41" s="17"/>
      <c r="B41" s="12" t="s">
        <v>37</v>
      </c>
      <c r="E41" s="14">
        <f t="shared" si="5"/>
        <v>4</v>
      </c>
      <c r="F41" s="5">
        <v>450</v>
      </c>
      <c r="G41" s="3"/>
      <c r="H41" s="4"/>
      <c r="I41" s="18">
        <f t="shared" si="6"/>
        <v>1800</v>
      </c>
    </row>
    <row r="42" spans="1:9" ht="15" thickBot="1" x14ac:dyDescent="0.35">
      <c r="A42" s="19"/>
      <c r="B42" s="20" t="s">
        <v>44</v>
      </c>
      <c r="C42" s="21"/>
      <c r="D42" s="21"/>
      <c r="E42" s="30">
        <f t="shared" si="5"/>
        <v>4</v>
      </c>
      <c r="F42" s="5">
        <v>450</v>
      </c>
      <c r="G42" s="23"/>
      <c r="H42" s="24"/>
      <c r="I42" s="18">
        <f t="shared" si="6"/>
        <v>1800</v>
      </c>
    </row>
    <row r="43" spans="1:9" x14ac:dyDescent="0.3">
      <c r="A43" s="26" t="s">
        <v>31</v>
      </c>
      <c r="B43" s="27" t="s">
        <v>32</v>
      </c>
      <c r="C43" s="27"/>
      <c r="D43" s="27"/>
      <c r="E43" s="27"/>
      <c r="F43" s="27"/>
      <c r="G43" s="28">
        <f>SUM(G44:G47)</f>
        <v>0</v>
      </c>
      <c r="H43" s="27"/>
      <c r="I43" s="29">
        <f>SUM(I44:I47)</f>
        <v>1350</v>
      </c>
    </row>
    <row r="44" spans="1:9" x14ac:dyDescent="0.3">
      <c r="A44" s="17"/>
      <c r="B44" s="12" t="s">
        <v>42</v>
      </c>
      <c r="E44" s="14">
        <f>E34-1</f>
        <v>5</v>
      </c>
      <c r="F44" s="5">
        <v>75</v>
      </c>
      <c r="G44" s="3"/>
      <c r="H44" s="4"/>
      <c r="I44" s="18">
        <f>E44*F44</f>
        <v>375</v>
      </c>
    </row>
    <row r="45" spans="1:9" x14ac:dyDescent="0.3">
      <c r="A45" s="17"/>
      <c r="B45" s="12" t="s">
        <v>43</v>
      </c>
      <c r="E45" s="14">
        <f t="shared" ref="E45:E47" si="7">E35-1</f>
        <v>5</v>
      </c>
      <c r="F45" s="5">
        <v>75</v>
      </c>
      <c r="G45" s="3"/>
      <c r="H45" s="4"/>
      <c r="I45" s="18">
        <f t="shared" ref="I45:I47" si="8">E45*F45</f>
        <v>375</v>
      </c>
    </row>
    <row r="46" spans="1:9" x14ac:dyDescent="0.3">
      <c r="A46" s="17"/>
      <c r="B46" s="12" t="s">
        <v>37</v>
      </c>
      <c r="E46" s="14">
        <f t="shared" si="7"/>
        <v>4</v>
      </c>
      <c r="F46" s="5">
        <v>75</v>
      </c>
      <c r="G46" s="3"/>
      <c r="H46" s="4"/>
      <c r="I46" s="18">
        <f t="shared" si="8"/>
        <v>300</v>
      </c>
    </row>
    <row r="47" spans="1:9" ht="15" thickBot="1" x14ac:dyDescent="0.35">
      <c r="A47" s="19"/>
      <c r="B47" s="20" t="s">
        <v>44</v>
      </c>
      <c r="C47" s="21"/>
      <c r="D47" s="21"/>
      <c r="E47" s="30">
        <f t="shared" si="7"/>
        <v>4</v>
      </c>
      <c r="F47" s="5">
        <v>75</v>
      </c>
      <c r="G47" s="23"/>
      <c r="H47" s="24"/>
      <c r="I47" s="18">
        <f t="shared" si="8"/>
        <v>300</v>
      </c>
    </row>
    <row r="48" spans="1:9" x14ac:dyDescent="0.3">
      <c r="A48" s="26" t="s">
        <v>34</v>
      </c>
      <c r="B48" s="27" t="s">
        <v>33</v>
      </c>
      <c r="C48" s="46"/>
      <c r="D48" s="46"/>
      <c r="E48" s="47"/>
      <c r="F48" s="28"/>
      <c r="G48" s="28">
        <f>SUM(G49:G52)</f>
        <v>0</v>
      </c>
      <c r="H48" s="27"/>
      <c r="I48" s="29">
        <f>SUM(I49:I52)</f>
        <v>1800</v>
      </c>
    </row>
    <row r="49" spans="1:11" x14ac:dyDescent="0.3">
      <c r="A49" s="17"/>
      <c r="B49" s="12" t="s">
        <v>42</v>
      </c>
      <c r="E49" s="14">
        <f>E34-1</f>
        <v>5</v>
      </c>
      <c r="F49" s="5">
        <v>100</v>
      </c>
      <c r="G49" s="3"/>
      <c r="H49" s="4"/>
      <c r="I49" s="18">
        <f>E49*F49</f>
        <v>500</v>
      </c>
    </row>
    <row r="50" spans="1:11" x14ac:dyDescent="0.3">
      <c r="A50" s="17"/>
      <c r="B50" s="12" t="s">
        <v>43</v>
      </c>
      <c r="E50" s="14">
        <f t="shared" ref="E50:E52" si="9">E35-1</f>
        <v>5</v>
      </c>
      <c r="F50" s="5">
        <v>100</v>
      </c>
      <c r="G50" s="3"/>
      <c r="H50" s="4"/>
      <c r="I50" s="18">
        <f t="shared" ref="I50:I52" si="10">E50*F50</f>
        <v>500</v>
      </c>
    </row>
    <row r="51" spans="1:11" x14ac:dyDescent="0.3">
      <c r="A51" s="17"/>
      <c r="B51" s="12" t="s">
        <v>37</v>
      </c>
      <c r="E51" s="14">
        <f t="shared" si="9"/>
        <v>4</v>
      </c>
      <c r="F51" s="5">
        <v>100</v>
      </c>
      <c r="G51" s="3"/>
      <c r="H51" s="4"/>
      <c r="I51" s="18">
        <f t="shared" si="10"/>
        <v>400</v>
      </c>
    </row>
    <row r="52" spans="1:11" ht="15" thickBot="1" x14ac:dyDescent="0.35">
      <c r="A52" s="19"/>
      <c r="B52" s="20" t="s">
        <v>44</v>
      </c>
      <c r="C52" s="21"/>
      <c r="D52" s="21"/>
      <c r="E52" s="30">
        <f t="shared" si="9"/>
        <v>4</v>
      </c>
      <c r="F52" s="101">
        <v>100</v>
      </c>
      <c r="G52" s="23"/>
      <c r="H52" s="24"/>
      <c r="I52" s="25">
        <f t="shared" si="10"/>
        <v>400</v>
      </c>
    </row>
    <row r="53" spans="1:11" ht="15" thickBot="1" x14ac:dyDescent="0.35">
      <c r="A53" s="102" t="s">
        <v>27</v>
      </c>
      <c r="B53" s="103" t="s">
        <v>45</v>
      </c>
      <c r="C53" s="103"/>
      <c r="D53" s="103"/>
      <c r="E53" s="103"/>
      <c r="F53" s="103"/>
      <c r="G53" s="104">
        <f>G48+G43+G38+G33+G28</f>
        <v>0</v>
      </c>
      <c r="H53" s="103"/>
      <c r="I53" s="105">
        <f>I48+I43+I38+I33+I28</f>
        <v>15425</v>
      </c>
      <c r="K53" s="122">
        <f>I53/I$124</f>
        <v>6.5364324003644295E-2</v>
      </c>
    </row>
    <row r="54" spans="1:11" ht="15" thickBot="1" x14ac:dyDescent="0.35"/>
    <row r="55" spans="1:11" ht="15" thickBot="1" x14ac:dyDescent="0.35">
      <c r="A55" s="56" t="s">
        <v>60</v>
      </c>
      <c r="B55" s="57" t="s">
        <v>58</v>
      </c>
      <c r="C55" s="58"/>
      <c r="D55" s="58"/>
      <c r="E55" s="58"/>
      <c r="F55" s="58"/>
      <c r="G55" s="58"/>
      <c r="H55" s="58"/>
      <c r="I55" s="59" t="s">
        <v>84</v>
      </c>
    </row>
    <row r="56" spans="1:11" x14ac:dyDescent="0.3">
      <c r="A56" s="31" t="s">
        <v>61</v>
      </c>
      <c r="B56" s="51" t="s">
        <v>56</v>
      </c>
      <c r="C56" s="32"/>
      <c r="D56" s="32"/>
      <c r="E56" s="32"/>
      <c r="F56" s="32"/>
      <c r="G56" s="33"/>
      <c r="H56" s="52"/>
      <c r="I56" s="53">
        <v>1500</v>
      </c>
    </row>
    <row r="57" spans="1:11" x14ac:dyDescent="0.3">
      <c r="A57" s="17" t="s">
        <v>62</v>
      </c>
      <c r="B57" s="49" t="s">
        <v>57</v>
      </c>
      <c r="G57" s="3"/>
      <c r="H57" s="4"/>
      <c r="I57" s="18">
        <v>750</v>
      </c>
    </row>
    <row r="58" spans="1:11" x14ac:dyDescent="0.3">
      <c r="A58" s="17" t="s">
        <v>63</v>
      </c>
      <c r="B58" t="s">
        <v>53</v>
      </c>
      <c r="G58" s="3"/>
      <c r="H58" s="4"/>
      <c r="I58" s="18">
        <v>5000</v>
      </c>
    </row>
    <row r="59" spans="1:11" x14ac:dyDescent="0.3">
      <c r="A59" s="17" t="s">
        <v>64</v>
      </c>
      <c r="B59" t="s">
        <v>54</v>
      </c>
      <c r="G59" s="3"/>
      <c r="H59" s="4"/>
      <c r="I59" s="18">
        <v>500</v>
      </c>
    </row>
    <row r="60" spans="1:11" x14ac:dyDescent="0.3">
      <c r="A60" s="17" t="s">
        <v>65</v>
      </c>
      <c r="B60" t="s">
        <v>55</v>
      </c>
      <c r="G60" s="3"/>
      <c r="H60" s="4"/>
      <c r="I60" s="18">
        <v>750</v>
      </c>
    </row>
    <row r="61" spans="1:11" ht="15" thickBot="1" x14ac:dyDescent="0.35">
      <c r="A61" s="19" t="s">
        <v>66</v>
      </c>
      <c r="B61" s="21" t="s">
        <v>52</v>
      </c>
      <c r="C61" s="21"/>
      <c r="D61" s="21"/>
      <c r="E61" s="54">
        <v>3.45</v>
      </c>
      <c r="F61" s="55">
        <v>450</v>
      </c>
      <c r="G61" s="23">
        <f>E61*F61</f>
        <v>1552.5</v>
      </c>
      <c r="H61" s="24">
        <v>0</v>
      </c>
      <c r="I61" s="25">
        <f t="shared" ref="I61" si="11">G61*H61</f>
        <v>0</v>
      </c>
    </row>
    <row r="62" spans="1:11" ht="15" thickBot="1" x14ac:dyDescent="0.35">
      <c r="A62" s="60"/>
      <c r="B62" s="61" t="s">
        <v>59</v>
      </c>
      <c r="C62" s="61"/>
      <c r="D62" s="61"/>
      <c r="E62" s="61"/>
      <c r="F62" s="61"/>
      <c r="G62" s="62">
        <f>SUM(G56:G61)</f>
        <v>1552.5</v>
      </c>
      <c r="H62" s="61"/>
      <c r="I62" s="63">
        <f>SUM(I56:I61)</f>
        <v>8500</v>
      </c>
      <c r="K62" s="122">
        <f>I62/I$124</f>
        <v>3.6019238510922306E-2</v>
      </c>
    </row>
    <row r="63" spans="1:11" ht="15" thickBot="1" x14ac:dyDescent="0.35"/>
    <row r="64" spans="1:11" ht="15" thickBot="1" x14ac:dyDescent="0.35">
      <c r="A64" s="82"/>
      <c r="B64" s="83" t="s">
        <v>7</v>
      </c>
      <c r="C64" s="84"/>
      <c r="D64" s="84"/>
      <c r="E64" s="84"/>
      <c r="F64" s="84"/>
      <c r="G64" s="84"/>
      <c r="H64" s="84"/>
      <c r="I64" s="85" t="s">
        <v>84</v>
      </c>
    </row>
    <row r="65" spans="1:9" ht="13.2" customHeight="1" thickBot="1" x14ac:dyDescent="0.35">
      <c r="A65" s="78"/>
      <c r="B65" s="79" t="s">
        <v>78</v>
      </c>
      <c r="C65" s="80"/>
      <c r="D65" s="80"/>
      <c r="E65" s="80"/>
      <c r="F65" s="80"/>
      <c r="G65" s="80"/>
      <c r="H65" s="80"/>
      <c r="I65" s="81">
        <f>SUM(I66:I69)</f>
        <v>5500</v>
      </c>
    </row>
    <row r="66" spans="1:9" x14ac:dyDescent="0.3">
      <c r="A66" s="17" t="s">
        <v>97</v>
      </c>
      <c r="B66" s="11" t="s">
        <v>75</v>
      </c>
      <c r="C66" s="77">
        <v>2500</v>
      </c>
      <c r="D66" s="5">
        <v>0.75</v>
      </c>
      <c r="I66" s="18">
        <f>C66*D66</f>
        <v>1875</v>
      </c>
    </row>
    <row r="67" spans="1:9" x14ac:dyDescent="0.3">
      <c r="A67" s="17" t="s">
        <v>98</v>
      </c>
      <c r="B67" s="11" t="s">
        <v>76</v>
      </c>
      <c r="C67" s="77">
        <v>2500</v>
      </c>
      <c r="D67" s="5">
        <v>0.2</v>
      </c>
      <c r="I67" s="18">
        <f>C67*D67</f>
        <v>500</v>
      </c>
    </row>
    <row r="68" spans="1:9" x14ac:dyDescent="0.3">
      <c r="A68" s="17" t="s">
        <v>99</v>
      </c>
      <c r="B68" s="11" t="s">
        <v>14</v>
      </c>
      <c r="C68" s="77">
        <v>2500</v>
      </c>
      <c r="D68" s="5">
        <v>1.25</v>
      </c>
      <c r="I68" s="18">
        <f>C68*D68</f>
        <v>3125</v>
      </c>
    </row>
    <row r="69" spans="1:9" ht="15" thickBot="1" x14ac:dyDescent="0.35">
      <c r="A69" s="19"/>
      <c r="B69" s="68"/>
      <c r="C69" s="21"/>
      <c r="D69" s="21"/>
      <c r="E69" s="21"/>
      <c r="F69" s="21"/>
      <c r="G69" s="21"/>
      <c r="H69" s="21"/>
      <c r="I69" s="50"/>
    </row>
    <row r="70" spans="1:9" ht="15" thickBot="1" x14ac:dyDescent="0.35">
      <c r="A70" s="73"/>
      <c r="B70" s="72" t="s">
        <v>73</v>
      </c>
      <c r="C70" s="72"/>
      <c r="D70" s="72"/>
      <c r="E70" s="72"/>
      <c r="F70" s="72"/>
      <c r="G70" s="72"/>
      <c r="H70" s="72"/>
      <c r="I70" s="74">
        <f>SUM(I71:I73)</f>
        <v>6000</v>
      </c>
    </row>
    <row r="71" spans="1:9" x14ac:dyDescent="0.3">
      <c r="A71" s="17" t="s">
        <v>100</v>
      </c>
      <c r="B71" s="11" t="s">
        <v>74</v>
      </c>
      <c r="C71" s="14">
        <v>30</v>
      </c>
      <c r="D71" s="64">
        <v>200</v>
      </c>
      <c r="I71" s="67">
        <f>C71*D71</f>
        <v>6000</v>
      </c>
    </row>
    <row r="72" spans="1:9" x14ac:dyDescent="0.3">
      <c r="A72" s="17"/>
      <c r="B72" s="11"/>
      <c r="C72" s="14"/>
      <c r="D72" s="64"/>
      <c r="I72" s="67"/>
    </row>
    <row r="73" spans="1:9" ht="15" thickBot="1" x14ac:dyDescent="0.35">
      <c r="A73" s="17"/>
      <c r="B73" s="11"/>
      <c r="C73" s="14"/>
      <c r="D73" s="64"/>
      <c r="I73" s="67"/>
    </row>
    <row r="74" spans="1:9" ht="15" thickBot="1" x14ac:dyDescent="0.35">
      <c r="A74" s="65"/>
      <c r="B74" s="66" t="s">
        <v>15</v>
      </c>
      <c r="C74" s="66"/>
      <c r="D74" s="66"/>
      <c r="E74" s="66"/>
      <c r="F74" s="66"/>
      <c r="G74" s="66"/>
      <c r="H74" s="66"/>
      <c r="I74" s="75">
        <f>SUM(I75:I80)</f>
        <v>6000</v>
      </c>
    </row>
    <row r="75" spans="1:9" x14ac:dyDescent="0.3">
      <c r="A75" s="17" t="s">
        <v>101</v>
      </c>
      <c r="B75" s="11" t="s">
        <v>67</v>
      </c>
      <c r="C75" s="14">
        <v>30</v>
      </c>
      <c r="D75" s="64">
        <v>50</v>
      </c>
      <c r="I75" s="67">
        <f>C75*D75</f>
        <v>1500</v>
      </c>
    </row>
    <row r="76" spans="1:9" x14ac:dyDescent="0.3">
      <c r="A76" s="17" t="s">
        <v>102</v>
      </c>
      <c r="B76" s="11" t="s">
        <v>68</v>
      </c>
      <c r="C76" s="14">
        <v>30</v>
      </c>
      <c r="D76" s="64">
        <v>50</v>
      </c>
      <c r="I76" s="67">
        <f t="shared" ref="I76:I78" si="12">C76*D76</f>
        <v>1500</v>
      </c>
    </row>
    <row r="77" spans="1:9" x14ac:dyDescent="0.3">
      <c r="A77" s="17" t="s">
        <v>103</v>
      </c>
      <c r="B77" s="11" t="s">
        <v>69</v>
      </c>
      <c r="C77" s="14">
        <v>30</v>
      </c>
      <c r="D77" s="64">
        <v>50</v>
      </c>
      <c r="I77" s="67">
        <f t="shared" si="12"/>
        <v>1500</v>
      </c>
    </row>
    <row r="78" spans="1:9" x14ac:dyDescent="0.3">
      <c r="A78" s="17" t="s">
        <v>104</v>
      </c>
      <c r="B78" s="11" t="s">
        <v>70</v>
      </c>
      <c r="C78" s="14">
        <v>30</v>
      </c>
      <c r="D78" s="64">
        <v>50</v>
      </c>
      <c r="I78" s="67">
        <f t="shared" si="12"/>
        <v>1500</v>
      </c>
    </row>
    <row r="79" spans="1:9" x14ac:dyDescent="0.3">
      <c r="A79" s="17"/>
      <c r="B79" s="11"/>
      <c r="C79" s="14"/>
      <c r="D79" s="64"/>
      <c r="I79" s="67"/>
    </row>
    <row r="80" spans="1:9" ht="15" thickBot="1" x14ac:dyDescent="0.35">
      <c r="A80" s="19"/>
      <c r="B80" s="68"/>
      <c r="C80" s="30"/>
      <c r="D80" s="69"/>
      <c r="E80" s="21"/>
      <c r="F80" s="21"/>
      <c r="G80" s="21"/>
      <c r="H80" s="21"/>
      <c r="I80" s="70"/>
    </row>
    <row r="81" spans="1:11" ht="15" thickBot="1" x14ac:dyDescent="0.35">
      <c r="A81" s="71"/>
      <c r="B81" s="72" t="s">
        <v>19</v>
      </c>
      <c r="C81" s="72"/>
      <c r="D81" s="72"/>
      <c r="E81" s="72"/>
      <c r="F81" s="72"/>
      <c r="G81" s="72"/>
      <c r="H81" s="72"/>
      <c r="I81" s="74">
        <f>SUM(I82:I85)</f>
        <v>3000</v>
      </c>
    </row>
    <row r="82" spans="1:11" x14ac:dyDescent="0.3">
      <c r="A82" s="17"/>
      <c r="B82" s="11" t="s">
        <v>71</v>
      </c>
      <c r="C82" s="14">
        <v>30</v>
      </c>
      <c r="D82" s="64">
        <v>50</v>
      </c>
      <c r="I82" s="67">
        <f>C82*D82</f>
        <v>1500</v>
      </c>
    </row>
    <row r="83" spans="1:11" x14ac:dyDescent="0.3">
      <c r="A83" s="17"/>
      <c r="B83" s="11" t="s">
        <v>72</v>
      </c>
      <c r="C83" s="14">
        <v>30</v>
      </c>
      <c r="D83" s="64">
        <v>50</v>
      </c>
      <c r="I83" s="67">
        <f>C83*D83</f>
        <v>1500</v>
      </c>
    </row>
    <row r="84" spans="1:11" x14ac:dyDescent="0.3">
      <c r="A84" s="17"/>
      <c r="B84" s="11"/>
      <c r="C84" s="14"/>
      <c r="D84" s="64"/>
      <c r="I84" s="67"/>
    </row>
    <row r="85" spans="1:11" ht="15" thickBot="1" x14ac:dyDescent="0.35">
      <c r="A85" s="19"/>
      <c r="B85" s="68"/>
      <c r="C85" s="30"/>
      <c r="D85" s="69"/>
      <c r="E85" s="21"/>
      <c r="F85" s="21"/>
      <c r="G85" s="21"/>
      <c r="H85" s="21"/>
      <c r="I85" s="70"/>
    </row>
    <row r="86" spans="1:11" ht="15" thickBot="1" x14ac:dyDescent="0.35">
      <c r="A86" s="82"/>
      <c r="B86" s="83" t="s">
        <v>7</v>
      </c>
      <c r="C86" s="84"/>
      <c r="D86" s="84"/>
      <c r="E86" s="84"/>
      <c r="F86" s="84"/>
      <c r="G86" s="84"/>
      <c r="H86" s="84"/>
      <c r="I86" s="85">
        <f>I65+I70+I74+I81</f>
        <v>20500</v>
      </c>
      <c r="K86" s="122">
        <f>I86/I$124</f>
        <v>8.6869928173400848E-2</v>
      </c>
    </row>
    <row r="87" spans="1:11" ht="15" thickBot="1" x14ac:dyDescent="0.35"/>
    <row r="88" spans="1:11" ht="15" thickBot="1" x14ac:dyDescent="0.35">
      <c r="A88" s="86"/>
      <c r="B88" s="87" t="s">
        <v>8</v>
      </c>
      <c r="C88" s="88" t="s">
        <v>83</v>
      </c>
      <c r="D88" s="88" t="s">
        <v>25</v>
      </c>
      <c r="E88" s="88"/>
      <c r="F88" s="88"/>
      <c r="G88" s="88"/>
      <c r="H88" s="88"/>
      <c r="I88" s="89" t="s">
        <v>84</v>
      </c>
    </row>
    <row r="89" spans="1:11" x14ac:dyDescent="0.3">
      <c r="A89" s="17"/>
      <c r="B89" s="7" t="s">
        <v>11</v>
      </c>
      <c r="C89" s="77">
        <f>SUM(C90:C95)</f>
        <v>1500</v>
      </c>
      <c r="D89" s="5">
        <v>0.3</v>
      </c>
      <c r="I89" s="18">
        <f>SUM(H90:H95)</f>
        <v>750</v>
      </c>
    </row>
    <row r="90" spans="1:11" x14ac:dyDescent="0.3">
      <c r="A90" s="17"/>
      <c r="B90" s="169" t="s">
        <v>112</v>
      </c>
      <c r="C90" s="170">
        <v>250</v>
      </c>
      <c r="D90" s="171">
        <v>0.5</v>
      </c>
      <c r="E90" s="172"/>
      <c r="F90" s="172"/>
      <c r="G90" s="172"/>
      <c r="H90" s="173">
        <f t="shared" ref="H90:H95" si="13">C90*D90</f>
        <v>125</v>
      </c>
      <c r="I90" s="98"/>
    </row>
    <row r="91" spans="1:11" x14ac:dyDescent="0.3">
      <c r="A91" s="17"/>
      <c r="B91" s="169" t="s">
        <v>113</v>
      </c>
      <c r="C91" s="170">
        <v>250</v>
      </c>
      <c r="D91" s="171">
        <v>0.5</v>
      </c>
      <c r="E91" s="172"/>
      <c r="F91" s="172"/>
      <c r="G91" s="172"/>
      <c r="H91" s="173">
        <f t="shared" si="13"/>
        <v>125</v>
      </c>
      <c r="I91" s="98"/>
    </row>
    <row r="92" spans="1:11" x14ac:dyDescent="0.3">
      <c r="A92" s="17"/>
      <c r="B92" s="169" t="s">
        <v>114</v>
      </c>
      <c r="C92" s="170">
        <v>250</v>
      </c>
      <c r="D92" s="171">
        <v>0.5</v>
      </c>
      <c r="E92" s="172"/>
      <c r="F92" s="172"/>
      <c r="G92" s="172"/>
      <c r="H92" s="173">
        <f t="shared" si="13"/>
        <v>125</v>
      </c>
      <c r="I92" s="98"/>
    </row>
    <row r="93" spans="1:11" x14ac:dyDescent="0.3">
      <c r="A93" s="17"/>
      <c r="B93" s="169" t="s">
        <v>115</v>
      </c>
      <c r="C93" s="170">
        <v>250</v>
      </c>
      <c r="D93" s="171">
        <v>0.5</v>
      </c>
      <c r="E93" s="172"/>
      <c r="F93" s="172"/>
      <c r="G93" s="172"/>
      <c r="H93" s="173">
        <f t="shared" si="13"/>
        <v>125</v>
      </c>
      <c r="I93" s="98"/>
    </row>
    <row r="94" spans="1:11" x14ac:dyDescent="0.3">
      <c r="A94" s="17"/>
      <c r="B94" s="169" t="s">
        <v>116</v>
      </c>
      <c r="C94" s="170">
        <v>250</v>
      </c>
      <c r="D94" s="171">
        <v>0.5</v>
      </c>
      <c r="E94" s="172"/>
      <c r="F94" s="172"/>
      <c r="G94" s="172"/>
      <c r="H94" s="173">
        <f t="shared" si="13"/>
        <v>125</v>
      </c>
      <c r="I94" s="98"/>
    </row>
    <row r="95" spans="1:11" x14ac:dyDescent="0.3">
      <c r="A95" s="17"/>
      <c r="B95" s="169" t="s">
        <v>117</v>
      </c>
      <c r="C95" s="170">
        <v>250</v>
      </c>
      <c r="D95" s="171">
        <v>0.5</v>
      </c>
      <c r="E95" s="172"/>
      <c r="F95" s="172"/>
      <c r="G95" s="172"/>
      <c r="H95" s="173">
        <f t="shared" si="13"/>
        <v>125</v>
      </c>
      <c r="I95" s="98"/>
    </row>
    <row r="96" spans="1:11" x14ac:dyDescent="0.3">
      <c r="A96" s="17"/>
      <c r="B96" s="7" t="s">
        <v>9</v>
      </c>
      <c r="C96" s="77">
        <v>3000</v>
      </c>
      <c r="D96" s="5">
        <v>0.75</v>
      </c>
      <c r="I96" s="18">
        <f>C96*D96</f>
        <v>2250</v>
      </c>
    </row>
    <row r="97" spans="1:11" x14ac:dyDescent="0.3">
      <c r="A97" s="17"/>
      <c r="B97" s="7" t="s">
        <v>10</v>
      </c>
      <c r="C97" s="77">
        <v>250</v>
      </c>
      <c r="D97" s="5">
        <v>15</v>
      </c>
      <c r="I97" s="18">
        <f>C97*D97</f>
        <v>3750</v>
      </c>
    </row>
    <row r="98" spans="1:11" x14ac:dyDescent="0.3">
      <c r="A98" s="17"/>
      <c r="B98" s="7" t="s">
        <v>12</v>
      </c>
      <c r="C98" s="77">
        <v>1000</v>
      </c>
      <c r="D98" s="5">
        <v>5</v>
      </c>
      <c r="I98" s="18">
        <f>C98*D98</f>
        <v>5000</v>
      </c>
    </row>
    <row r="99" spans="1:11" x14ac:dyDescent="0.3">
      <c r="A99" s="17"/>
      <c r="B99" s="7"/>
      <c r="C99" s="77"/>
      <c r="D99" s="5"/>
      <c r="I99" s="18"/>
    </row>
    <row r="100" spans="1:11" x14ac:dyDescent="0.3">
      <c r="A100" s="17"/>
      <c r="B100" s="161" t="s">
        <v>106</v>
      </c>
      <c r="C100" s="77">
        <v>1000</v>
      </c>
      <c r="D100" s="5">
        <v>2</v>
      </c>
      <c r="I100" s="18">
        <f>C100*D100</f>
        <v>2000</v>
      </c>
    </row>
    <row r="101" spans="1:11" x14ac:dyDescent="0.3">
      <c r="A101" s="17"/>
      <c r="B101" s="161" t="s">
        <v>107</v>
      </c>
      <c r="C101" s="77">
        <v>1000</v>
      </c>
      <c r="D101" s="5">
        <v>4</v>
      </c>
      <c r="I101" s="18">
        <f t="shared" ref="I101:I107" si="14">C101*D101</f>
        <v>4000</v>
      </c>
    </row>
    <row r="102" spans="1:11" x14ac:dyDescent="0.3">
      <c r="A102" s="17"/>
      <c r="B102" s="161" t="s">
        <v>108</v>
      </c>
      <c r="C102" s="77">
        <v>400</v>
      </c>
      <c r="D102" s="5">
        <v>20</v>
      </c>
      <c r="I102" s="18">
        <f t="shared" ref="I102" si="15">C102*D102</f>
        <v>8000</v>
      </c>
    </row>
    <row r="103" spans="1:11" x14ac:dyDescent="0.3">
      <c r="A103" s="17"/>
      <c r="B103" s="161" t="s">
        <v>109</v>
      </c>
      <c r="C103" s="77">
        <v>400</v>
      </c>
      <c r="D103" s="5">
        <v>25</v>
      </c>
      <c r="I103" s="18">
        <f t="shared" si="14"/>
        <v>10000</v>
      </c>
    </row>
    <row r="104" spans="1:11" x14ac:dyDescent="0.3">
      <c r="A104" s="17"/>
      <c r="B104" s="161"/>
      <c r="C104" s="77"/>
      <c r="D104" s="5"/>
      <c r="I104" s="18"/>
    </row>
    <row r="105" spans="1:11" x14ac:dyDescent="0.3">
      <c r="A105" s="17"/>
      <c r="B105" s="161" t="s">
        <v>110</v>
      </c>
      <c r="C105" s="77">
        <v>250</v>
      </c>
      <c r="D105" s="5">
        <v>100</v>
      </c>
      <c r="I105" s="18">
        <f t="shared" si="14"/>
        <v>25000</v>
      </c>
    </row>
    <row r="106" spans="1:11" x14ac:dyDescent="0.3">
      <c r="A106" s="17"/>
      <c r="B106" s="161"/>
      <c r="C106" s="77"/>
      <c r="D106" s="5"/>
      <c r="I106" s="18"/>
    </row>
    <row r="107" spans="1:11" x14ac:dyDescent="0.3">
      <c r="A107" s="17"/>
      <c r="B107" s="161" t="s">
        <v>111</v>
      </c>
      <c r="C107" s="77">
        <v>350</v>
      </c>
      <c r="D107" s="5">
        <v>100</v>
      </c>
      <c r="I107" s="18">
        <f t="shared" si="14"/>
        <v>35000</v>
      </c>
    </row>
    <row r="108" spans="1:11" ht="15" thickBot="1" x14ac:dyDescent="0.35">
      <c r="A108" s="17"/>
      <c r="B108" s="7"/>
      <c r="C108" s="77"/>
      <c r="D108" s="5"/>
      <c r="I108" s="18"/>
    </row>
    <row r="109" spans="1:11" ht="15" thickBot="1" x14ac:dyDescent="0.35">
      <c r="A109" s="86"/>
      <c r="B109" s="87" t="s">
        <v>79</v>
      </c>
      <c r="C109" s="87"/>
      <c r="D109" s="87"/>
      <c r="E109" s="87"/>
      <c r="F109" s="87"/>
      <c r="G109" s="87"/>
      <c r="H109" s="87"/>
      <c r="I109" s="90">
        <f>SUM(I96:I108)</f>
        <v>95000</v>
      </c>
      <c r="K109" s="122">
        <f>I109/I$124</f>
        <v>0.40256795982795518</v>
      </c>
    </row>
    <row r="110" spans="1:11" ht="15" thickBot="1" x14ac:dyDescent="0.35"/>
    <row r="111" spans="1:11" ht="15" thickBot="1" x14ac:dyDescent="0.35">
      <c r="A111" s="94"/>
      <c r="B111" s="95" t="s">
        <v>16</v>
      </c>
      <c r="C111" s="96"/>
      <c r="D111" s="96"/>
      <c r="E111" s="96"/>
      <c r="F111" s="96" t="s">
        <v>25</v>
      </c>
      <c r="G111" s="96"/>
      <c r="H111" s="96"/>
      <c r="I111" s="97" t="s">
        <v>84</v>
      </c>
    </row>
    <row r="112" spans="1:11" x14ac:dyDescent="0.3">
      <c r="A112" s="17"/>
      <c r="B112" s="6" t="s">
        <v>77</v>
      </c>
      <c r="C112" s="91">
        <v>1</v>
      </c>
      <c r="D112" s="16">
        <v>5000</v>
      </c>
      <c r="E112" s="6"/>
      <c r="F112" s="6"/>
      <c r="G112" s="6"/>
      <c r="H112" s="6"/>
      <c r="I112" s="92">
        <f>C112*D112</f>
        <v>5000</v>
      </c>
    </row>
    <row r="113" spans="1:11" x14ac:dyDescent="0.3">
      <c r="A113" s="17"/>
      <c r="B113" s="48"/>
      <c r="C113" s="77"/>
      <c r="D113" s="5"/>
      <c r="I113" s="18"/>
    </row>
    <row r="114" spans="1:11" x14ac:dyDescent="0.3">
      <c r="A114" s="17"/>
      <c r="B114" s="6" t="s">
        <v>13</v>
      </c>
      <c r="C114" s="91">
        <v>0</v>
      </c>
      <c r="D114" s="16">
        <v>20000</v>
      </c>
      <c r="E114" s="6"/>
      <c r="F114" s="6"/>
      <c r="G114" s="6"/>
      <c r="H114" s="6"/>
      <c r="I114" s="92">
        <f>C114*D114</f>
        <v>0</v>
      </c>
    </row>
    <row r="115" spans="1:11" x14ac:dyDescent="0.3">
      <c r="A115" s="17"/>
      <c r="B115" s="48" t="s">
        <v>80</v>
      </c>
      <c r="C115" s="93">
        <v>4</v>
      </c>
      <c r="D115" s="13">
        <v>4</v>
      </c>
      <c r="E115" s="159">
        <f>C115*D115</f>
        <v>16</v>
      </c>
      <c r="F115" s="5">
        <v>200</v>
      </c>
      <c r="G115" s="3"/>
      <c r="H115" s="4"/>
      <c r="I115" s="18">
        <f>C115*D115*F115</f>
        <v>3200</v>
      </c>
    </row>
    <row r="116" spans="1:11" x14ac:dyDescent="0.3">
      <c r="A116" s="17"/>
      <c r="B116" s="7" t="s">
        <v>17</v>
      </c>
      <c r="C116" s="14">
        <v>4</v>
      </c>
      <c r="D116" s="13">
        <v>100</v>
      </c>
      <c r="E116" s="13">
        <f t="shared" ref="E116:E120" si="16">C116*D116</f>
        <v>400</v>
      </c>
      <c r="F116" s="5">
        <v>35</v>
      </c>
      <c r="G116" s="3"/>
      <c r="H116" s="4"/>
      <c r="I116" s="18">
        <f>C116*D116*F116</f>
        <v>14000</v>
      </c>
    </row>
    <row r="117" spans="1:11" x14ac:dyDescent="0.3">
      <c r="A117" s="17"/>
      <c r="B117" s="7" t="s">
        <v>18</v>
      </c>
      <c r="C117" s="14">
        <v>1</v>
      </c>
      <c r="D117" s="13">
        <v>200</v>
      </c>
      <c r="E117" s="13">
        <f t="shared" si="16"/>
        <v>200</v>
      </c>
      <c r="F117" s="5">
        <v>40</v>
      </c>
      <c r="G117" s="3"/>
      <c r="H117" s="4"/>
      <c r="I117" s="18">
        <f>C117*D117*F117</f>
        <v>8000</v>
      </c>
    </row>
    <row r="118" spans="1:11" x14ac:dyDescent="0.3">
      <c r="A118" s="17"/>
      <c r="B118" s="7"/>
      <c r="F118" s="5"/>
      <c r="I118" s="98"/>
    </row>
    <row r="119" spans="1:11" x14ac:dyDescent="0.3">
      <c r="A119" s="17"/>
      <c r="B119" s="48" t="s">
        <v>81</v>
      </c>
      <c r="C119" s="14">
        <v>4</v>
      </c>
      <c r="D119" s="13">
        <v>2</v>
      </c>
      <c r="E119" s="160">
        <f t="shared" si="16"/>
        <v>8</v>
      </c>
      <c r="F119" s="5">
        <v>200</v>
      </c>
      <c r="G119" s="3"/>
      <c r="H119" s="4"/>
      <c r="I119" s="18">
        <f>C119*D119*F119</f>
        <v>1600</v>
      </c>
    </row>
    <row r="120" spans="1:11" x14ac:dyDescent="0.3">
      <c r="A120" s="17"/>
      <c r="B120" s="48" t="s">
        <v>82</v>
      </c>
      <c r="C120" s="14">
        <v>1</v>
      </c>
      <c r="D120" s="13">
        <v>1</v>
      </c>
      <c r="E120" s="160">
        <f t="shared" si="16"/>
        <v>1</v>
      </c>
      <c r="F120" s="5">
        <v>5000</v>
      </c>
      <c r="G120" s="3"/>
      <c r="H120" s="4"/>
      <c r="I120" s="18">
        <f>C120*D120*F120</f>
        <v>5000</v>
      </c>
    </row>
    <row r="121" spans="1:11" ht="15" thickBot="1" x14ac:dyDescent="0.35">
      <c r="A121" s="17"/>
      <c r="B121" s="161" t="s">
        <v>105</v>
      </c>
      <c r="C121" s="14">
        <v>1</v>
      </c>
      <c r="D121" s="13">
        <v>1</v>
      </c>
      <c r="E121" s="160">
        <f t="shared" ref="E121" si="17">C121*D121</f>
        <v>1</v>
      </c>
      <c r="F121" s="5">
        <v>3000</v>
      </c>
      <c r="I121" s="18">
        <f>C121*D121*F121</f>
        <v>3000</v>
      </c>
    </row>
    <row r="122" spans="1:11" ht="15" thickBot="1" x14ac:dyDescent="0.35">
      <c r="A122" s="94"/>
      <c r="B122" s="95" t="s">
        <v>16</v>
      </c>
      <c r="C122" s="96"/>
      <c r="D122" s="96"/>
      <c r="E122" s="96"/>
      <c r="F122" s="96"/>
      <c r="G122" s="100">
        <f>SUM(G115:G121)</f>
        <v>0</v>
      </c>
      <c r="H122" s="96"/>
      <c r="I122" s="99">
        <f>SUM(I112:I121)</f>
        <v>39800</v>
      </c>
      <c r="K122" s="122">
        <f>I122/I$124</f>
        <v>0.16865478738055384</v>
      </c>
    </row>
    <row r="123" spans="1:11" ht="15" thickBot="1" x14ac:dyDescent="0.35"/>
    <row r="124" spans="1:11" ht="15" thickBot="1" x14ac:dyDescent="0.35">
      <c r="A124" s="155"/>
      <c r="B124" s="156" t="s">
        <v>46</v>
      </c>
      <c r="C124" s="156"/>
      <c r="D124" s="156"/>
      <c r="E124" s="156"/>
      <c r="F124" s="156"/>
      <c r="G124" s="157">
        <f>G23+G25+G53+G62+G122</f>
        <v>1552.5</v>
      </c>
      <c r="H124" s="156"/>
      <c r="I124" s="158">
        <f>I23+I25+I53+I62+I86+I109+I122</f>
        <v>235985</v>
      </c>
      <c r="K124" s="122">
        <f>I124/I$124</f>
        <v>1</v>
      </c>
    </row>
    <row r="125" spans="1:11" x14ac:dyDescent="0.3">
      <c r="I125" s="5"/>
    </row>
    <row r="126" spans="1:11" x14ac:dyDescent="0.3">
      <c r="I126" s="76"/>
    </row>
  </sheetData>
  <mergeCells count="3">
    <mergeCell ref="F9:F10"/>
    <mergeCell ref="H5:H7"/>
    <mergeCell ref="I5:I7"/>
  </mergeCells>
  <printOptions gridLines="1"/>
  <pageMargins left="0.70866141732283472" right="0.51181102362204722" top="0.74803149606299213" bottom="0.55118110236220474" header="0.31496062992125984" footer="0.31496062992125984"/>
  <pageSetup paperSize="9" scale="65" fitToHeight="0" orientation="portrait" r:id="rId1"/>
  <headerFooter>
    <oddHeader>&amp;C&amp;F
&amp;A&amp;R&amp;D
&amp;T</oddHeader>
    <oddFooter>&amp;R&amp;P/&amp;N</oddFooter>
  </headerFooter>
  <rowBreaks count="1" manualBreakCount="1">
    <brk id="6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Yurt Dışı Fuar Katılım Bütçesi</vt:lpstr>
      <vt:lpstr>Yurt İçi Fuar Katılım Bütçesi</vt:lpstr>
      <vt:lpstr>'Yurt Dışı Fuar Katılım Bütçesi'!Yazdırma_Alanı</vt:lpstr>
      <vt:lpstr>'Yurt İçi Fuar Katılım Bütçesi'!Yazdırma_Alanı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2019-06-12T08:19:45Z</dcterms:modified>
</cp:coreProperties>
</file>